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8695" windowHeight="12540"/>
  </bookViews>
  <sheets>
    <sheet name="Персонал (19)" sheetId="1" r:id="rId1"/>
  </sheets>
  <definedNames>
    <definedName name="_xlnm._FilterDatabase" localSheetId="0" hidden="1">'Персонал (19)'!$A$1:$BK$108</definedName>
  </definedNames>
  <calcPr calcId="144525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</calcChain>
</file>

<file path=xl/sharedStrings.xml><?xml version="1.0" encoding="utf-8"?>
<sst xmlns="http://schemas.openxmlformats.org/spreadsheetml/2006/main" count="3399" uniqueCount="954">
  <si>
    <t>ИИН</t>
  </si>
  <si>
    <t>Фамилия</t>
  </si>
  <si>
    <t>Имя</t>
  </si>
  <si>
    <t>Отчество</t>
  </si>
  <si>
    <t>Дата рождения</t>
  </si>
  <si>
    <t>Пол [199]</t>
  </si>
  <si>
    <t>Гражданство [6417]</t>
  </si>
  <si>
    <t>Национальность [5703]</t>
  </si>
  <si>
    <t>Воинское звание [241]</t>
  </si>
  <si>
    <t>Дата принятия на работу [233]</t>
  </si>
  <si>
    <t>Номер приказа о принятии на работу [6746]</t>
  </si>
  <si>
    <t>Принят на работу [235]</t>
  </si>
  <si>
    <t>Справка об отсутствии медицинских противопоказании [reference_non_medical_contraindications]</t>
  </si>
  <si>
    <t>Текущий статус сотрудника [6977]</t>
  </si>
  <si>
    <t>Должность [6649]</t>
  </si>
  <si>
    <t>Ставка основной должности [6659]</t>
  </si>
  <si>
    <t>Сотрудник [230]</t>
  </si>
  <si>
    <t>Академическая, ученая степень [6798]</t>
  </si>
  <si>
    <t>Образование [197]</t>
  </si>
  <si>
    <t>Диплом [teacher_diploma]</t>
  </si>
  <si>
    <t>Заключение аттестации [conclusion_of_certification]</t>
  </si>
  <si>
    <t>Признак образования [229]</t>
  </si>
  <si>
    <t>Специальное дефектологическое образование [6279]</t>
  </si>
  <si>
    <t>Общий  стаж работы  на момент принятия на работу [7003]</t>
  </si>
  <si>
    <t>Общий  стаж работы на текущий момент [7061]</t>
  </si>
  <si>
    <t>Стаж педагогической работы на текущий момент [7004]</t>
  </si>
  <si>
    <t>Стаж педагогической работы на текущий момент [7062]</t>
  </si>
  <si>
    <t>Общий стаж работы в данной организации [7180]</t>
  </si>
  <si>
    <t>Электронный адрес (Е-mail) [6430]</t>
  </si>
  <si>
    <t>Сотовый телефон (номер) [6431]</t>
  </si>
  <si>
    <t>Категория [198]</t>
  </si>
  <si>
    <t>Год подтверждения либо присвоения категории [6751]</t>
  </si>
  <si>
    <t>Язык обучения [5579]</t>
  </si>
  <si>
    <t>Ведет предмет (основная нагрузка)* [6658]</t>
  </si>
  <si>
    <t>Соответствие по основному предмету [6660]</t>
  </si>
  <si>
    <t>Ставка основного предмета [6661]</t>
  </si>
  <si>
    <t>Дополнительная должность [6749] / Должность [76298]</t>
  </si>
  <si>
    <t>Дополнительная должность [6749] / Ставка [76299]</t>
  </si>
  <si>
    <t>Наличие компьютерных/иных устройств дома [7215]</t>
  </si>
  <si>
    <t>Инвентарный номер [7236]</t>
  </si>
  <si>
    <t>Наличие доступа к Интернету дома [7216]</t>
  </si>
  <si>
    <t>Обеспечен [7242]</t>
  </si>
  <si>
    <t>Прошел(-а) курсы по повышению квалификации [5736] / Место прохождения [75139]</t>
  </si>
  <si>
    <t>Прошел(-а) курсы по повышению квалификации [5736] / Предмет [75163]</t>
  </si>
  <si>
    <t>Прошел(-а) курсы по повышению квалификации [5736] / Программа обучения [76665]</t>
  </si>
  <si>
    <t>Прошел(-а) курсы по повышению квалификации [5736] / Форма прохождения [76666]</t>
  </si>
  <si>
    <t>Прошел(-а) курсы по повышению квалификации [5736] / Язык обучения [76667]</t>
  </si>
  <si>
    <t>Прошел(-а) курсы по повышению квалификации [5736] / Продолжительность курса, часы [76668]</t>
  </si>
  <si>
    <t>Прошел(-а) курсы по повышению квалификации [5736] / Дата начала курса [76669]</t>
  </si>
  <si>
    <t>Прошел(-а) курсы по повышению квалификации [5736] / Дата завершения [76670]</t>
  </si>
  <si>
    <t>Прошел(-а) курсы по повышению квалификации [5736] / № сертификата (диплома, грамоты) [76671]</t>
  </si>
  <si>
    <t>Преподает факультативный предмет [7051]</t>
  </si>
  <si>
    <t>В каких классах преподает [225]</t>
  </si>
  <si>
    <t>В каких классах больше часов [6380]</t>
  </si>
  <si>
    <t>Педагогический стаж по преподаванию на английском языке [5681]</t>
  </si>
  <si>
    <t>Наличие классного руководства [7050]</t>
  </si>
  <si>
    <t>Уровень владения английским языком [425]</t>
  </si>
  <si>
    <t>Преподает или ведет воспитательный процесс детям с особыми образовательными потребностями [7063]</t>
  </si>
  <si>
    <t>Дата расторжения/прекращения трудового договора [234]</t>
  </si>
  <si>
    <t>Номер приказа о расторжении/прекращении трудового договора [6750]</t>
  </si>
  <si>
    <t>Причина расторжения/прекращения трудового договора [236]</t>
  </si>
  <si>
    <t>Приказ о расторжении/прекращении трудового договора [order_fire]</t>
  </si>
  <si>
    <t>Учебный год [ed_year_pers]</t>
  </si>
  <si>
    <t>КӨПТІЛЕУ</t>
  </si>
  <si>
    <t>МАРХАБА</t>
  </si>
  <si>
    <t>АҚТІЛЕКҚЫЗЫ</t>
  </si>
  <si>
    <t>женский</t>
  </si>
  <si>
    <t>КАЗАХСТАН</t>
  </si>
  <si>
    <t>Казахи</t>
  </si>
  <si>
    <t>невоеннообязан</t>
  </si>
  <si>
    <t>2016-08-25T00:00:00</t>
  </si>
  <si>
    <t>из другой организации образования</t>
  </si>
  <si>
    <t>работает в данной организации</t>
  </si>
  <si>
    <t>учитель/преподаватель</t>
  </si>
  <si>
    <t>внешнее совмещение</t>
  </si>
  <si>
    <t>не имеет степени</t>
  </si>
  <si>
    <t>Высшее (профессиональное)</t>
  </si>
  <si>
    <t>педагогическое</t>
  </si>
  <si>
    <t>нет</t>
  </si>
  <si>
    <t>marhaba1991@mail.ru</t>
  </si>
  <si>
    <t>педагог-модератор</t>
  </si>
  <si>
    <t>Присвоено в 2018 году</t>
  </si>
  <si>
    <t>[русский]</t>
  </si>
  <si>
    <t>Физика/Астрономия</t>
  </si>
  <si>
    <t>по специальности, полученной в ВУЗе</t>
  </si>
  <si>
    <t>ноутбук (личный)</t>
  </si>
  <si>
    <t>Да</t>
  </si>
  <si>
    <t>Личный</t>
  </si>
  <si>
    <t>ТОО «USTAZ Professional Learning Centre», Центр педагогического мастерства АОО «НИШ», Другие организации</t>
  </si>
  <si>
    <t>Физика/Астрономия , Физика/Астрономия , другие</t>
  </si>
  <si>
    <t>Языковые курсы для учителей физики, химии, биологии, информатики на английском языке, В рамках обновленного содержания образования/ предмет, Другие программы</t>
  </si>
  <si>
    <t>очная, очная, очная</t>
  </si>
  <si>
    <t>английский, казахский, казахский</t>
  </si>
  <si>
    <t>480, 80, 36</t>
  </si>
  <si>
    <t>2017-04-11T00:00:00, 2018-07-16T00:00:00, 2016-08-22T00:00:00</t>
  </si>
  <si>
    <t>2017-12-07T00:00:00, 2018-07-27T00:00:00, 2016-08-25T00:00:00</t>
  </si>
  <si>
    <t>№08-14255, БЖ №005600, 3489</t>
  </si>
  <si>
    <t>[7 класс, 8 класс, 9 класс, 10 класс, 11 класс]</t>
  </si>
  <si>
    <t>5-11(12)</t>
  </si>
  <si>
    <t>Нет</t>
  </si>
  <si>
    <t>4.0 (B1-Pre-Intermediate)</t>
  </si>
  <si>
    <t>ТИХОНОВА</t>
  </si>
  <si>
    <t>ЛИДИЯ</t>
  </si>
  <si>
    <t>ВЛАДИМИРОВНА</t>
  </si>
  <si>
    <t>Русские</t>
  </si>
  <si>
    <t>2019-09-01T00:00:00</t>
  </si>
  <si>
    <t>из педагогического ВУЗа</t>
  </si>
  <si>
    <t>заместитель директора по учебно-воспитательной работе</t>
  </si>
  <si>
    <t>штатный</t>
  </si>
  <si>
    <t>Высшее (педагогическое)</t>
  </si>
  <si>
    <t>chernova.lida@inbox.ru</t>
  </si>
  <si>
    <t>педагог-эксперт</t>
  </si>
  <si>
    <t>Присвоено в 2019 году</t>
  </si>
  <si>
    <t>не преподает</t>
  </si>
  <si>
    <t>Математика/алгебра/геометрия</t>
  </si>
  <si>
    <t>Ноутбук (личный)</t>
  </si>
  <si>
    <t>Другие организации</t>
  </si>
  <si>
    <t>Инклюзивное образование</t>
  </si>
  <si>
    <t>очная</t>
  </si>
  <si>
    <t>русский</t>
  </si>
  <si>
    <t>2016-08-22T00:00:00</t>
  </si>
  <si>
    <t>№3519</t>
  </si>
  <si>
    <t>[5 класс]</t>
  </si>
  <si>
    <t>Elementary</t>
  </si>
  <si>
    <t>БУРОВА</t>
  </si>
  <si>
    <t>МАРИНА</t>
  </si>
  <si>
    <t>АЛЕКСАНДРОВНА</t>
  </si>
  <si>
    <t>2011-09-01T00:00:00</t>
  </si>
  <si>
    <t>marina_burova@bk.ru</t>
  </si>
  <si>
    <t>педагог-исследователь</t>
  </si>
  <si>
    <t>Физическая культура</t>
  </si>
  <si>
    <t>АО НЦПК «Өрлеу» (Региональные филиалы АО  НЦПК«Өрлеу»)</t>
  </si>
  <si>
    <t>Предметные курсы/предмет</t>
  </si>
  <si>
    <t>2014-11-03T00:00:00</t>
  </si>
  <si>
    <t>2014-11-07T00:00:00</t>
  </si>
  <si>
    <t>№0079472</t>
  </si>
  <si>
    <t>[5 класс, 7 класс]</t>
  </si>
  <si>
    <t>АЛЛАХВЕРДИЕВА</t>
  </si>
  <si>
    <t>ИНДИРА</t>
  </si>
  <si>
    <t>КЯЗИМОВНА</t>
  </si>
  <si>
    <t>2002-09-02T00:00:00</t>
  </si>
  <si>
    <t>другого района, города данной области</t>
  </si>
  <si>
    <t>bagira222@mail.ru</t>
  </si>
  <si>
    <t>История</t>
  </si>
  <si>
    <t>АО НЦПК «Өрлеу» (Региональные филиалы АО  НЦПК«Өрлеу»), Другие организации , АО НЦПК «Өрлеу» (Региональные филиалы АО  НЦПК«Өрлеу»)</t>
  </si>
  <si>
    <t>История, другие, История</t>
  </si>
  <si>
    <t>Модернизированные уровневые курсы, Инклюзивное образование, В рамках обновленного содержания образования/ предмет</t>
  </si>
  <si>
    <t>русский, русский, русский</t>
  </si>
  <si>
    <t>390, 36, 80</t>
  </si>
  <si>
    <t>2014-09-03T00:00:00, 2016-08-22T00:00:00, 2019-05-13T00:00:00</t>
  </si>
  <si>
    <t>2014-11-28T00:00:00, 2016-08-25T00:00:00, 2019-05-24T00:00:00</t>
  </si>
  <si>
    <t>ІІІ№0016108, №3475, БЖ №008970</t>
  </si>
  <si>
    <t>[8 класс]</t>
  </si>
  <si>
    <t>для детей с нарушением зрения (слабовидящие)</t>
  </si>
  <si>
    <t>ДВОЙНИН</t>
  </si>
  <si>
    <t>СЕРГЕЙ</t>
  </si>
  <si>
    <t>БОРИСОВИЧ</t>
  </si>
  <si>
    <t>мужской</t>
  </si>
  <si>
    <t>не служил в ВС</t>
  </si>
  <si>
    <t>the_matrix22@mail.ru</t>
  </si>
  <si>
    <t>стационарный компьютер (личный)</t>
  </si>
  <si>
    <t>Другие организации , АО НЦПК «Өрлеу» (Региональные филиалы АО  НЦПК«Өрлеу»)</t>
  </si>
  <si>
    <t>Физическая культура, Физическая культура</t>
  </si>
  <si>
    <t>Инклюзивное образование, Предметные курсы/предмет</t>
  </si>
  <si>
    <t>очная, очная</t>
  </si>
  <si>
    <t>русский, русский</t>
  </si>
  <si>
    <t>36, 36</t>
  </si>
  <si>
    <t>2016-08-22T00:00:00, 2014-11-03T00:00:00</t>
  </si>
  <si>
    <t>2016-08-25T00:00:00, 2014-11-07T00:00:00</t>
  </si>
  <si>
    <t>№3488, №0079478</t>
  </si>
  <si>
    <t>[10 класс, 11 класс, 9 класс, 8 класс]</t>
  </si>
  <si>
    <t>ЧЕРКАСОВ</t>
  </si>
  <si>
    <t>ИВАН</t>
  </si>
  <si>
    <t>ИВАНОВИЧ</t>
  </si>
  <si>
    <t>состав солдат (матросов)</t>
  </si>
  <si>
    <t>2004-09-01T00:00:00</t>
  </si>
  <si>
    <t>перешел на учительскую работу из других учреждений, организаций, не педагогов</t>
  </si>
  <si>
    <t>педагог–организатор куратор</t>
  </si>
  <si>
    <t>sch5@kst-goo.kz</t>
  </si>
  <si>
    <t>педагог</t>
  </si>
  <si>
    <t>НВП</t>
  </si>
  <si>
    <t>2009-03-16T00:00:00</t>
  </si>
  <si>
    <t>2009-03-31T00:00:00</t>
  </si>
  <si>
    <t>№84</t>
  </si>
  <si>
    <t>[7 класс, 9 класс, 11 класс, 8 класс, 10 класс, 6 класс, 5 класс]</t>
  </si>
  <si>
    <t>не владеет английским языком</t>
  </si>
  <si>
    <t>ШЕВЦОВА</t>
  </si>
  <si>
    <t>СВЕТЛАНА</t>
  </si>
  <si>
    <t>НИКОЛАЕВНА</t>
  </si>
  <si>
    <t>Белорусы</t>
  </si>
  <si>
    <t>1989-09-30T00:00:00</t>
  </si>
  <si>
    <t>wena.777@mail.ru</t>
  </si>
  <si>
    <t>высшая категория</t>
  </si>
  <si>
    <t>Подтверждено в 2017 году</t>
  </si>
  <si>
    <t>Русский язык и литература</t>
  </si>
  <si>
    <t>Центр педагогического мастерства АОО «НИШ», Другие организации</t>
  </si>
  <si>
    <t>Русский язык и литература, другие</t>
  </si>
  <si>
    <t>В рамках обновленного содержания образования/ предмет, Инклюзивное образование</t>
  </si>
  <si>
    <t>160, 36</t>
  </si>
  <si>
    <t>2018-07-16T00:00:00, 2016-08-22T00:00:00</t>
  </si>
  <si>
    <t>2018-08-10T00:00:00, 2016-08-25T00:00:00</t>
  </si>
  <si>
    <t>БЖ№004254, 3523</t>
  </si>
  <si>
    <t>[8 класс, 5 класс, 7 класс]</t>
  </si>
  <si>
    <t>БЕЛОУСОВА</t>
  </si>
  <si>
    <t>АННА</t>
  </si>
  <si>
    <t>ЛЕОНИДОВНА</t>
  </si>
  <si>
    <t>2008-11-13T00:00:00</t>
  </si>
  <si>
    <t>находится в декретном отпуске</t>
  </si>
  <si>
    <t>магистр</t>
  </si>
  <si>
    <t>Послевузовское образование (магистр, доктор PhD)</t>
  </si>
  <si>
    <t>anuta-busl87@mail.ru</t>
  </si>
  <si>
    <t>АО НЦПК «Өрлеу» (Региональные филиалы АО  НЦПК«Өрлеу»), Другие организации</t>
  </si>
  <si>
    <t>В рамках обновленного содержания образования/ предмет, Другие программы</t>
  </si>
  <si>
    <t>2017-04-10T00:00:00, 2016-08-22T00:00:00</t>
  </si>
  <si>
    <t>2017-05-05T00:00:00, 2016-08-25T00:00:00</t>
  </si>
  <si>
    <t>БЖ№001456, 3515</t>
  </si>
  <si>
    <t>ИБРАЕВА</t>
  </si>
  <si>
    <t>ГУЛЬЖАУКАР</t>
  </si>
  <si>
    <t>БАХЫТЕВНА</t>
  </si>
  <si>
    <t>1994-08-28T00:00:00</t>
  </si>
  <si>
    <t>asem2401@mail.ru</t>
  </si>
  <si>
    <t>Казахский язык и литература</t>
  </si>
  <si>
    <t>Казахский язык и литература, другие, Казахский язык и литература</t>
  </si>
  <si>
    <t>казахский, русский, русский</t>
  </si>
  <si>
    <t>360, 36, 160</t>
  </si>
  <si>
    <t>2015-03-02T00:00:00, 2016-08-22T00:00:00, 2019-04-29T00:00:00</t>
  </si>
  <si>
    <t>2015-05-29T00:00:00, 2016-08-25T00:00:00, 2019-05-24T00:00:00</t>
  </si>
  <si>
    <t>ІІІ№0026336, №3492, БЖ№004282</t>
  </si>
  <si>
    <t>[11 класс, 6 класс, 7 класс]</t>
  </si>
  <si>
    <t>КУПОБАЕВА</t>
  </si>
  <si>
    <t>АЙНАШ</t>
  </si>
  <si>
    <t>КУЖУБАЕВНА</t>
  </si>
  <si>
    <t>2003-08-24T00:00:00</t>
  </si>
  <si>
    <t>Ainash.com@mail.ru</t>
  </si>
  <si>
    <t>Другие организации , АО НЦПК «Өрлеу» (Региональные филиалы АО  НЦПК«Өрлеу»), Другие организации</t>
  </si>
  <si>
    <t>другие, Казахский язык и литература, другие</t>
  </si>
  <si>
    <t>Другие программы, В рамках обновленного содержания образования/ предмет, Инклюзивное образование</t>
  </si>
  <si>
    <t>42, 160, 36</t>
  </si>
  <si>
    <t>2019-01-03T00:00:00, 2019-03-25T00:00:00, 2016-08-22T00:00:00</t>
  </si>
  <si>
    <t>2019-01-05T00:00:00, 2019-04-19T00:00:00, 2016-08-25T00:00:00</t>
  </si>
  <si>
    <t>6605, 004224, 3502</t>
  </si>
  <si>
    <t>[7 класс, 5 класс, 8 класс]</t>
  </si>
  <si>
    <t>БАЙМУХАМБЕТОВА</t>
  </si>
  <si>
    <t>УРАЗКУЛЬ</t>
  </si>
  <si>
    <t>СЕИЛХАНОВНА</t>
  </si>
  <si>
    <t>2009-12-01T00:00:00</t>
  </si>
  <si>
    <t>Orazgy@mail.ru</t>
  </si>
  <si>
    <t>Стажировка на базе предприятий по социальному партнерству, АО НЦПК «Өрлеу» (Региональные филиалы АО  НЦПК«Өрлеу»)</t>
  </si>
  <si>
    <t>другие, Казахский язык и литература</t>
  </si>
  <si>
    <t>Инклюзивное образование, В рамках обновленного содержания образования/ предмет</t>
  </si>
  <si>
    <t>русский, казахский</t>
  </si>
  <si>
    <t>36, 160</t>
  </si>
  <si>
    <t>2016-08-22T00:00:00, 2018-03-05T00:00:00</t>
  </si>
  <si>
    <t>2016-08-25T00:00:00, 2018-03-30T00:00:00</t>
  </si>
  <si>
    <t>№3479, БЖ №001116</t>
  </si>
  <si>
    <t>[11 класс, 6 класс]</t>
  </si>
  <si>
    <t>КАРАБАСОВА</t>
  </si>
  <si>
    <t>ДИНАГУЛЬ</t>
  </si>
  <si>
    <t>КАЗЫМОВНА</t>
  </si>
  <si>
    <t>2001-09-05T00:00:00</t>
  </si>
  <si>
    <t>Dina_Kazim@mail.ru</t>
  </si>
  <si>
    <t>Присвоено в 2020 году</t>
  </si>
  <si>
    <t>АО НЦПК «Өрлеу» (Региональные филиалы АО  НЦПК«Өрлеу»), Другие организации , Центр педагогического мастерства АОО «НИШ»</t>
  </si>
  <si>
    <t>Казахский язык и литература, другие, другие</t>
  </si>
  <si>
    <t>Модернизированные уровневые курсы, Инклюзивное образование, Другие программы</t>
  </si>
  <si>
    <t>казахский, русский, казахский</t>
  </si>
  <si>
    <t>360, 36, 80</t>
  </si>
  <si>
    <t>2014-09-03T00:00:00, 2016-08-22T00:00:00, 2017-06-19T00:00:00</t>
  </si>
  <si>
    <t>2014-11-24T00:00:00, 2016-08-25T00:00:00, 2017-06-30T00:00:00</t>
  </si>
  <si>
    <t>ІІІ№001691, №3475, Т№011815</t>
  </si>
  <si>
    <t>[10 класс, 9 класс]</t>
  </si>
  <si>
    <t>МУЗДИБАЕВА</t>
  </si>
  <si>
    <t>РОЗА</t>
  </si>
  <si>
    <t>ТАЖИЕВНА</t>
  </si>
  <si>
    <t>2002-12-02T00:00:00</t>
  </si>
  <si>
    <t>roza_muzdibaeva@mail.ru</t>
  </si>
  <si>
    <t>Казахский язык и литература, другие</t>
  </si>
  <si>
    <t>2019-02-11T00:00:00, 2016-08-22T00:00:00</t>
  </si>
  <si>
    <t>2019-03-07T00:00:00, 2016-08-25T00:00:00</t>
  </si>
  <si>
    <t>БЖ№004955, 3507</t>
  </si>
  <si>
    <t>[5 класс, 9 класс]</t>
  </si>
  <si>
    <t>ЖАМАНТАЕВА</t>
  </si>
  <si>
    <t>САУЛЕ</t>
  </si>
  <si>
    <t>ГАБДЕЛМАЛИКОВНА</t>
  </si>
  <si>
    <t>1998-12-21T00:00:00</t>
  </si>
  <si>
    <t>69А</t>
  </si>
  <si>
    <t>s.zhamantaeva@mail.ru</t>
  </si>
  <si>
    <t>№3491</t>
  </si>
  <si>
    <t>[6 класс, 7 класс]</t>
  </si>
  <si>
    <t>МЕДЕБАЕВА</t>
  </si>
  <si>
    <t>ДИНАРА</t>
  </si>
  <si>
    <t>МИНДАЛОВНА</t>
  </si>
  <si>
    <t>1997-08-15T00:00:00</t>
  </si>
  <si>
    <t>dina_0408@mail.ru</t>
  </si>
  <si>
    <t>Казахский язык и литература, Казахский язык и литература</t>
  </si>
  <si>
    <t>2016-08-22T00:00:00, 2019-04-29T00:00:00</t>
  </si>
  <si>
    <t>2016-08-25T00:00:00, 2019-05-24T00:00:00</t>
  </si>
  <si>
    <t>№3506, БЖ№004291</t>
  </si>
  <si>
    <t>МАЙБОРОДИНА</t>
  </si>
  <si>
    <t>ИРИНА</t>
  </si>
  <si>
    <t>МИХАЙЛОВНА</t>
  </si>
  <si>
    <t>1995-02-08T00:00:00</t>
  </si>
  <si>
    <t>irina-tim2000@mail.ru</t>
  </si>
  <si>
    <t>Подтверждено в 2015 году</t>
  </si>
  <si>
    <t>Английский язык</t>
  </si>
  <si>
    <t>другие, другие</t>
  </si>
  <si>
    <t>Учебно-воспитательный процесс, Инклюзивное образование</t>
  </si>
  <si>
    <t>72, 36</t>
  </si>
  <si>
    <t>2016-10-03T00:00:00, 2016-09-26T00:00:00</t>
  </si>
  <si>
    <t>2016-10-14T00:00:00, 2016-08-25T00:00:00</t>
  </si>
  <si>
    <t>001575, 3508</t>
  </si>
  <si>
    <t>[5 класс, 8 класс]</t>
  </si>
  <si>
    <t>Pre-Intermediate</t>
  </si>
  <si>
    <t>МУРАТОВА</t>
  </si>
  <si>
    <t>АЙГУЛЬ</t>
  </si>
  <si>
    <t>ЖАРАСПАЕВНА</t>
  </si>
  <si>
    <t>1986-02-14T00:00:00</t>
  </si>
  <si>
    <t>moon_floweraigul@mail.ru</t>
  </si>
  <si>
    <t>АО НЦПК «Өрлеу» (Региональные филиалы АО  НЦПК«Өрлеу»), АО НЦПК «Өрлеу» (Региональные филиалы АО  НЦПК«Өрлеу»), Другие организации</t>
  </si>
  <si>
    <t>Английский язык, Английский язык, другие</t>
  </si>
  <si>
    <t>Модернизированные уровневые курсы, В рамках обновленного содержания образования/ предмет, Инклюзивное образование</t>
  </si>
  <si>
    <t>864, 216, 36</t>
  </si>
  <si>
    <t>2015-03-02T00:00:00, 2019-02-11T00:00:00, 2016-08-22T00:00:00</t>
  </si>
  <si>
    <t>2015-06-05T00:00:00, 2019-03-07T00:00:00, 2016-08-25T00:00:00</t>
  </si>
  <si>
    <t>0026413, 012386, 3508</t>
  </si>
  <si>
    <t>[6 класс, 7 класс, 11 класс]</t>
  </si>
  <si>
    <t>Advanced</t>
  </si>
  <si>
    <t>БЕКТАСОВ</t>
  </si>
  <si>
    <t>БАУРЖАН</t>
  </si>
  <si>
    <t>АРГЫНГЕЛЬДИНОВИЧ</t>
  </si>
  <si>
    <t>рядовой</t>
  </si>
  <si>
    <t>2004-03-15T00:00:00</t>
  </si>
  <si>
    <t>bektasov.76@mail.ru</t>
  </si>
  <si>
    <t>Художественный труд</t>
  </si>
  <si>
    <t>32, 160</t>
  </si>
  <si>
    <t>2016-08-22T00:00:00, 2019-02-11T00:00:00</t>
  </si>
  <si>
    <t>2016-08-25T00:00:00, 2019-03-07T00:00:00</t>
  </si>
  <si>
    <t>3500, БЖ №007540</t>
  </si>
  <si>
    <t>[5 класс, 6 класс, 7 класс]</t>
  </si>
  <si>
    <t>для детей с задержкой психического развития</t>
  </si>
  <si>
    <t>НУРГАЗИНА</t>
  </si>
  <si>
    <t>ЖУМАСУЛТАНОВНА</t>
  </si>
  <si>
    <t>2014-06-16T00:00:00</t>
  </si>
  <si>
    <t>социальный педагог</t>
  </si>
  <si>
    <t>roza.nurgazina@mail.ru</t>
  </si>
  <si>
    <t>первая категория</t>
  </si>
  <si>
    <t>Присвоено в 2017 году</t>
  </si>
  <si>
    <t>другие</t>
  </si>
  <si>
    <t>ДЕМЧЕНКО</t>
  </si>
  <si>
    <t>КСЕНИЯ</t>
  </si>
  <si>
    <t>2017-09-04T00:00:00</t>
  </si>
  <si>
    <t>trb-2007@mail.ru</t>
  </si>
  <si>
    <t>Модернизированные уровневые курсы</t>
  </si>
  <si>
    <t>2014-03-10T00:00:00</t>
  </si>
  <si>
    <t>2014-06-06T00:00:00</t>
  </si>
  <si>
    <t>ІІ№0006738</t>
  </si>
  <si>
    <t>Религиоведение</t>
  </si>
  <si>
    <t>[5 класс, 9 класс, 10 класс]</t>
  </si>
  <si>
    <t>Beginner</t>
  </si>
  <si>
    <t>СКИДАНЕНКО</t>
  </si>
  <si>
    <t>ЕЛЕНА</t>
  </si>
  <si>
    <t>2016-01-13T00:00:00</t>
  </si>
  <si>
    <t>данного района, города данной области</t>
  </si>
  <si>
    <t>уборщик служебных помещений</t>
  </si>
  <si>
    <t>Общее среднее образование</t>
  </si>
  <si>
    <t>другое</t>
  </si>
  <si>
    <t>МОЛЧАНОВ</t>
  </si>
  <si>
    <t>ТИМУР</t>
  </si>
  <si>
    <t>ОЛЕГОВИЧ</t>
  </si>
  <si>
    <t>Украинцы</t>
  </si>
  <si>
    <t>2015-04-30T00:00:00</t>
  </si>
  <si>
    <t>сторож</t>
  </si>
  <si>
    <t>СЕЛЕЗНЁВА</t>
  </si>
  <si>
    <t>ОЛЬГА</t>
  </si>
  <si>
    <t>2008-08-28T00:00:00</t>
  </si>
  <si>
    <t>педагог дополнительного образования</t>
  </si>
  <si>
    <t>Техническое и профессиональное (педагогическое)</t>
  </si>
  <si>
    <t>olga.selezneva.2018@mail.ru</t>
  </si>
  <si>
    <t>Не проходил(а)</t>
  </si>
  <si>
    <t>ПОНОМАРЕВА</t>
  </si>
  <si>
    <t>2009-09-01T00:00:00</t>
  </si>
  <si>
    <t>Техническое и профессиональное образование</t>
  </si>
  <si>
    <t>БИБИКОВА</t>
  </si>
  <si>
    <t>НАТАЛЬЯ</t>
  </si>
  <si>
    <t>1992-09-11T00:00:00</t>
  </si>
  <si>
    <t>библиотекарь</t>
  </si>
  <si>
    <t>библиотечное</t>
  </si>
  <si>
    <t>НУРУШЕВА</t>
  </si>
  <si>
    <t>ГУЛЬМИРА</t>
  </si>
  <si>
    <t>КЕЛДЫБАЕВНА</t>
  </si>
  <si>
    <t>2015-02-02T00:00:00</t>
  </si>
  <si>
    <t>ng-8080@mail.ru</t>
  </si>
  <si>
    <t>Религиоведение , История, другие</t>
  </si>
  <si>
    <t>Предметные курсы/предмет, В рамках обновленного содержания образования/ предмет, Инклюзивное образование</t>
  </si>
  <si>
    <t>72, 80, 36</t>
  </si>
  <si>
    <t>2018-10-01T00:00:00, 2019-05-20T00:00:00, 2016-08-22T00:00:00</t>
  </si>
  <si>
    <t>2018-10-13T00:00:00, 2019-05-30T00:00:00, 2016-08-25T00:00:00</t>
  </si>
  <si>
    <t>№6211, БЖ №0063772, 3514</t>
  </si>
  <si>
    <t>[9 класс]</t>
  </si>
  <si>
    <t>НОТИН</t>
  </si>
  <si>
    <t>ВАСИЛИЙ</t>
  </si>
  <si>
    <t>ВАСИЛЬЕВИЧ</t>
  </si>
  <si>
    <t>2019-08-26T00:00:00</t>
  </si>
  <si>
    <t>из другой школы</t>
  </si>
  <si>
    <t>Vasa@mail.ru</t>
  </si>
  <si>
    <t>смартфон</t>
  </si>
  <si>
    <t>Другие организации , Другие организации</t>
  </si>
  <si>
    <t>НВП, НВП</t>
  </si>
  <si>
    <t>Предметные курсы/предмет, Предметные курсы/предмет</t>
  </si>
  <si>
    <t>78, 80</t>
  </si>
  <si>
    <t>2012-06-19T17:40:00, 2019-04-15T17:44:00</t>
  </si>
  <si>
    <t>2012-06-27T17:40:00, 2019-04-23T17:44:00</t>
  </si>
  <si>
    <t>G 0575, 005064</t>
  </si>
  <si>
    <t>[5 класс, 6 класс, 7 класс, 8 класс, 10 класс, 11 класс]</t>
  </si>
  <si>
    <t>ТИРАН</t>
  </si>
  <si>
    <t>СЕРГЕЕВНА</t>
  </si>
  <si>
    <t>e.tiran@mail.ru</t>
  </si>
  <si>
    <t>2014-02-24T00:00:00</t>
  </si>
  <si>
    <t>2014-05-25T00:00:00</t>
  </si>
  <si>
    <t>№0015965</t>
  </si>
  <si>
    <t>[9 класс, 8 класс, 10 класс]</t>
  </si>
  <si>
    <t>ГАЕНКО</t>
  </si>
  <si>
    <t>КИРИЛЛ</t>
  </si>
  <si>
    <t>НИКОЛАЕВИЧ</t>
  </si>
  <si>
    <t>2015-07-30T00:00:00</t>
  </si>
  <si>
    <t>ФАТХУТДИНОВА</t>
  </si>
  <si>
    <t>АНАСТАСИЯ</t>
  </si>
  <si>
    <t>ВИКТОРОВНА</t>
  </si>
  <si>
    <t>Немцы</t>
  </si>
  <si>
    <t>2012-09-01T00:00:00</t>
  </si>
  <si>
    <t>ЕЛИБАЕВ</t>
  </si>
  <si>
    <t>ГИМЫРАН</t>
  </si>
  <si>
    <t>МЫРЗАБЕКОВИЧ</t>
  </si>
  <si>
    <t>2018-08-28T00:00:00</t>
  </si>
  <si>
    <t>gimyran.95g@mail.ru</t>
  </si>
  <si>
    <t>[7 класс]</t>
  </si>
  <si>
    <t>БЕКМУХАМБЕТОВА</t>
  </si>
  <si>
    <t>ШНАРКУЛЬ</t>
  </si>
  <si>
    <t>КУСМАНОВНА</t>
  </si>
  <si>
    <t>2015-09-23T00:00:00</t>
  </si>
  <si>
    <t>160/2</t>
  </si>
  <si>
    <t>гардеробщик</t>
  </si>
  <si>
    <t>АБЕНОВА</t>
  </si>
  <si>
    <t>АЙНУРА</t>
  </si>
  <si>
    <t>УАЛИХАНОВНА</t>
  </si>
  <si>
    <t>2016-09-01T00:00:00</t>
  </si>
  <si>
    <t>aynur_250891@mail.ru</t>
  </si>
  <si>
    <t>БИКАНОВА</t>
  </si>
  <si>
    <t>РИММА</t>
  </si>
  <si>
    <t>БОРИСОВНА</t>
  </si>
  <si>
    <t>Башкиры</t>
  </si>
  <si>
    <t>2016-09-22T00:00:00</t>
  </si>
  <si>
    <t>ainura_fd@mail.ru</t>
  </si>
  <si>
    <t>АО НЦПК «Өрлеу» (Региональные филиалы АО  НЦПК«Өрлеу»), АО НЦПК «Өрлеу» (Региональные филиалы АО  НЦПК«Өрлеу»)</t>
  </si>
  <si>
    <t>Художественный труд , другие</t>
  </si>
  <si>
    <t>В рамках обновленного содержания образования/ предмет, В рамках обновленного содержания образования/ предмет</t>
  </si>
  <si>
    <t>80, 80</t>
  </si>
  <si>
    <t>2019-04-29T00:00:00, 2019-05-13T00:00:00</t>
  </si>
  <si>
    <t>2019-05-03T00:00:00, 2019-05-24T00:00:00</t>
  </si>
  <si>
    <t>БЖ№001375, БЖ№001478</t>
  </si>
  <si>
    <t>[6 класс, 8 класс, 5 класс, 7 класс]</t>
  </si>
  <si>
    <t>БОНДАРЕВА</t>
  </si>
  <si>
    <t>2016-08-15T00:00:00</t>
  </si>
  <si>
    <t>Olga.bondareva.2002@mail.ru</t>
  </si>
  <si>
    <t>Химия</t>
  </si>
  <si>
    <t>Стационарный компьютер</t>
  </si>
  <si>
    <t>Химия, Химия, другие</t>
  </si>
  <si>
    <t>английский, русский, русский</t>
  </si>
  <si>
    <t>144, 80, 36</t>
  </si>
  <si>
    <t>2017-09-18T00:00:00, 2018-07-02T00:00:00, 2016-08-22T00:00:00</t>
  </si>
  <si>
    <t>2017-12-05T00:00:00, 2019-06-14T00:00:00, 2016-08-25T00:00:00</t>
  </si>
  <si>
    <t>№08-14174, БЖ№004318, 3485</t>
  </si>
  <si>
    <t>[9 класс, 11 класс, 10 класс, 7 класс]</t>
  </si>
  <si>
    <t>Intermediate</t>
  </si>
  <si>
    <t>КАСАЕВ</t>
  </si>
  <si>
    <t>АЗАТ</t>
  </si>
  <si>
    <t>ЖАНКЕЛДЫЕВИЧ</t>
  </si>
  <si>
    <t>офицерский состав</t>
  </si>
  <si>
    <t>azatkostanai1987@mail.ru</t>
  </si>
  <si>
    <t>Учебно-воспитательный процесс</t>
  </si>
  <si>
    <t>2018-05-14T00:00:00</t>
  </si>
  <si>
    <t>2018-05-18T00:00:00</t>
  </si>
  <si>
    <t>БЖ№012206</t>
  </si>
  <si>
    <t>[6 класс, 8 класс, 9 класс]</t>
  </si>
  <si>
    <t>ШАМГАНОВА</t>
  </si>
  <si>
    <t>НАЗИРА</t>
  </si>
  <si>
    <t>БЕКМУРАТОВНА</t>
  </si>
  <si>
    <t>2017-08-21T00:00:00</t>
  </si>
  <si>
    <t>nazira.sh@mail.ru</t>
  </si>
  <si>
    <t>В рамках обновленного содержания образования/ предмет</t>
  </si>
  <si>
    <t>2019-06-03T00:00:00</t>
  </si>
  <si>
    <t>2019-06-14T00:00:00</t>
  </si>
  <si>
    <t>БЖ№007162</t>
  </si>
  <si>
    <t>[8 класс, 10 класс, 9 класс]</t>
  </si>
  <si>
    <t>ЖУМАТАЕВА</t>
  </si>
  <si>
    <t>МАДИНА</t>
  </si>
  <si>
    <t>КАЙРАТОВНА</t>
  </si>
  <si>
    <t>2018-09-03T00:00:00</t>
  </si>
  <si>
    <t>Madina_zhumataeva@mai.ru</t>
  </si>
  <si>
    <t>Биология</t>
  </si>
  <si>
    <t>2018-05-28T00:00:00</t>
  </si>
  <si>
    <t>2018-06-08T00:00:00</t>
  </si>
  <si>
    <t>ЮЖ№004094</t>
  </si>
  <si>
    <t>[5 класс, 10 класс, 11 класс]</t>
  </si>
  <si>
    <t>3.5 (A2-Elementary)</t>
  </si>
  <si>
    <t>САДЧИКОВА</t>
  </si>
  <si>
    <t>АЛЁНА</t>
  </si>
  <si>
    <t>2016-09-13T00:00:00</t>
  </si>
  <si>
    <t>из педагогического колледжа</t>
  </si>
  <si>
    <t>alenahrakova@qmail.com</t>
  </si>
  <si>
    <t>[5 класс, 7 класс, 6 класс, 8 класс]</t>
  </si>
  <si>
    <t>СЕЙТБЕКОВ</t>
  </si>
  <si>
    <t>КАЗБЕК</t>
  </si>
  <si>
    <t>ЖАНЫБЕКОВИЧ</t>
  </si>
  <si>
    <t>2016-10-10T00:00:00</t>
  </si>
  <si>
    <t>kazbek_800@mail.ru</t>
  </si>
  <si>
    <t>по специальности, полученной в организации ТиПО</t>
  </si>
  <si>
    <t>ЖАЛГАСОВ</t>
  </si>
  <si>
    <t>ЖАНДОС</t>
  </si>
  <si>
    <t>НУРДАУЛЕТОВИЧ</t>
  </si>
  <si>
    <t>2016-09-08T00:00:00</t>
  </si>
  <si>
    <t>zhandos_zhalgasov@mail.ru</t>
  </si>
  <si>
    <t>2019-05-13T00:00:00</t>
  </si>
  <si>
    <t>2019-05-24T00:00:00</t>
  </si>
  <si>
    <t>БЖ№ 017983</t>
  </si>
  <si>
    <t>[7 класс, 8 класс, 9 класс]</t>
  </si>
  <si>
    <t>ГАДЖИЕВА</t>
  </si>
  <si>
    <t>ТАТЬЯНА</t>
  </si>
  <si>
    <t>tanushka_17x@mail.ru</t>
  </si>
  <si>
    <t>Обновленное содержание обучения</t>
  </si>
  <si>
    <t>2018-12-24T00:00:00</t>
  </si>
  <si>
    <t>2018-12-28T00:00:00</t>
  </si>
  <si>
    <t>№6618</t>
  </si>
  <si>
    <t>АДИЛЬБЕКОВА</t>
  </si>
  <si>
    <t>ГУЛЬНАРА</t>
  </si>
  <si>
    <t>СЕРИКОВНА</t>
  </si>
  <si>
    <t>2017-08-23T00:00:00</t>
  </si>
  <si>
    <t>zaja_narja@mail.ru</t>
  </si>
  <si>
    <t>АО НЦПК «Өрлеу» (Региональные филиалы АО  НЦПК«Өрлеу»), Центр педагогического мастерства АОО «НИШ»</t>
  </si>
  <si>
    <t>Математика/алгебра/геометрия, Математика/алгебра/геометрия</t>
  </si>
  <si>
    <t>В рамках обновленного содержания образования/ предмет, Международные проекты в сфере образования (PISA, TALIS и др.)</t>
  </si>
  <si>
    <t>очная, дистанционная</t>
  </si>
  <si>
    <t>80, 56</t>
  </si>
  <si>
    <t>2020-02-24T00:00:00, 2020-07-27T00:00:00</t>
  </si>
  <si>
    <t>2020-03-06T00:00:00, 2020-08-04T00:00:00</t>
  </si>
  <si>
    <t>БЖ№009669, 33669a5f</t>
  </si>
  <si>
    <t>БОНДАРЕНКО</t>
  </si>
  <si>
    <t>ДЕНИС</t>
  </si>
  <si>
    <t>2017-12-12T00:00:00</t>
  </si>
  <si>
    <t>электрик</t>
  </si>
  <si>
    <t>АБУЕВА</t>
  </si>
  <si>
    <t>САМАЛ</t>
  </si>
  <si>
    <t>2017-12-11T00:00:00</t>
  </si>
  <si>
    <t>из непедагогического колледжа</t>
  </si>
  <si>
    <t>секретарь</t>
  </si>
  <si>
    <t>КАСЫМОВА</t>
  </si>
  <si>
    <t>ГУЛМИРА</t>
  </si>
  <si>
    <t>АКМУРЗАЕВНА</t>
  </si>
  <si>
    <t>2018-02-02T00:00:00</t>
  </si>
  <si>
    <t>вахтер (на каждое здание)</t>
  </si>
  <si>
    <t>ТАЖИКОВА</t>
  </si>
  <si>
    <t>АЯЗАТ</t>
  </si>
  <si>
    <t>СУИНДИКОВНА</t>
  </si>
  <si>
    <t>2018-08-06T00:00:00</t>
  </si>
  <si>
    <t>КАБДУЛЛИНА</t>
  </si>
  <si>
    <t>УМИТ</t>
  </si>
  <si>
    <t>АУЕЗХАНОВНА</t>
  </si>
  <si>
    <t>2007-09-01T00:00:00</t>
  </si>
  <si>
    <t>189/1</t>
  </si>
  <si>
    <t>заведующий библиотекой</t>
  </si>
  <si>
    <t>КАЛАШНИКОВА</t>
  </si>
  <si>
    <t>ОКСАНА</t>
  </si>
  <si>
    <t>2008-08-15T00:00:00</t>
  </si>
  <si>
    <t>175a</t>
  </si>
  <si>
    <t>sh5bm@mail.ru</t>
  </si>
  <si>
    <t>НУРГАЛИЕВА</t>
  </si>
  <si>
    <t>АЛИЯ</t>
  </si>
  <si>
    <t>ГАБИДЕНОВНА</t>
  </si>
  <si>
    <t>2013-09-02T00:00:00</t>
  </si>
  <si>
    <t>aleka1979@mail.ru</t>
  </si>
  <si>
    <t>Информатика</t>
  </si>
  <si>
    <t>АО НЦПК «Өрлеу» (Региональные филиалы АО  НЦПК«Өрлеу»), ТОО «USTAZ Professional Learning Centre», Центр педагогического мастерства АОО «НИШ», Другие организации</t>
  </si>
  <si>
    <t>Информатика , Информатика , Информатика , другие</t>
  </si>
  <si>
    <t>В рамках обновленного содержания образования/ предмет, Языковые курсы для учителей физики, химии, биологии, информатики на английском языке, Программирование, робототехника, 3D-принтинг и т. д., Инклюзивное образование</t>
  </si>
  <si>
    <t>очная, очная, очная, очная</t>
  </si>
  <si>
    <t>русский, английский, русский, русский</t>
  </si>
  <si>
    <t>80, 484, 72, 36</t>
  </si>
  <si>
    <t>2017-07-03T00:00:00, 2017-09-29T00:00:00, 2019-02-18T00:00:00, 2016-08-22T00:00:00</t>
  </si>
  <si>
    <t>2017-07-14T00:00:00, 2018-10-11T00:00:00, 2019-02-28T00:00:00, 2016-08-25T00:00:00</t>
  </si>
  <si>
    <t>БЖ №000843, №08-33848, БЖ№098555, 3510</t>
  </si>
  <si>
    <t>[7 класс, 6 класс, 5 класс, 8 класс, 9 класс, 11 класс]</t>
  </si>
  <si>
    <t>7.0 (C1-Advanced)</t>
  </si>
  <si>
    <t>НУРЖАНОВ</t>
  </si>
  <si>
    <t>МУРАТ</t>
  </si>
  <si>
    <t>ТУРСЫНБАЕВИЧ</t>
  </si>
  <si>
    <t>2006-10-01T00:00:00</t>
  </si>
  <si>
    <t>заместитель директора по информатизации</t>
  </si>
  <si>
    <t>volna.mura@mail.ru</t>
  </si>
  <si>
    <t>Присвоено в 2016 году</t>
  </si>
  <si>
    <t>инженер по оборудованию</t>
  </si>
  <si>
    <t>Информатика , другие</t>
  </si>
  <si>
    <t>Программирование, робототехника, 3D-принтинг и т. д., Другие программы</t>
  </si>
  <si>
    <t>2017-04-17T00:00:00, 2016-08-22T00:00:00</t>
  </si>
  <si>
    <t>2017-04-27T00:00:00, 2016-08-25T00:00:00</t>
  </si>
  <si>
    <t>№0239355, 3492</t>
  </si>
  <si>
    <t>[]</t>
  </si>
  <si>
    <t>МУРЗАХМЕТОВ</t>
  </si>
  <si>
    <t>ДАМИР</t>
  </si>
  <si>
    <t>КАЙРГЕЛЬДИНОВИЧ</t>
  </si>
  <si>
    <t>2018-09-01T00:00:00</t>
  </si>
  <si>
    <t>murzakhmetovd@mail.ru</t>
  </si>
  <si>
    <t>География</t>
  </si>
  <si>
    <t>АО НЦПК «Өрлеу» (Региональные филиалы АО  НЦПК«Өрлеу»), АО НЦПК «Өрлеу» (Региональные филиалы АО  НЦПК«Өрлеу»), Центр педагогического мастерства АОО «НИШ», Центр педагогического мастерства АОО «НИШ»</t>
  </si>
  <si>
    <t>География, География, другие, другие</t>
  </si>
  <si>
    <t>Предметные курсы/предмет, Модернизированные уровневые курсы, Другие программы, Обновленное содержание обучения</t>
  </si>
  <si>
    <t>русский, русский, русский, русский</t>
  </si>
  <si>
    <t>72, 320, 80, 80</t>
  </si>
  <si>
    <t>2013-01-14T00:00:00, 2015-02-09T00:00:00, 2017-07-03T00:00:00, 2018-03-19T00:00:00</t>
  </si>
  <si>
    <t>2013-01-25T00:00:00, 2015-04-30T00:00:00, 2017-07-14T00:00:00, 2018-03-29T00:00:00</t>
  </si>
  <si>
    <t>№0328982, ІІІ№0026295, Т№012339, ПС № 018831</t>
  </si>
  <si>
    <t>[8 класс, 9 класс, 7 класс]</t>
  </si>
  <si>
    <t>НИКУШКИНА</t>
  </si>
  <si>
    <t>ЛЮДМИЛА</t>
  </si>
  <si>
    <t>2001-05-25T00:00:00</t>
  </si>
  <si>
    <t>лаборант</t>
  </si>
  <si>
    <t>ЧЕРЕПКО</t>
  </si>
  <si>
    <t>ГЕННАДЬЕВНА</t>
  </si>
  <si>
    <t>1998-10-05T00:00:00</t>
  </si>
  <si>
    <t>АСТАХОВА</t>
  </si>
  <si>
    <t>НИНА</t>
  </si>
  <si>
    <t>ПЕТРОВНА</t>
  </si>
  <si>
    <t>2000-10-11T00:00:00</t>
  </si>
  <si>
    <t>ТЮЛЕЕВА</t>
  </si>
  <si>
    <t>АМИНА</t>
  </si>
  <si>
    <t>ГРАФОВНА</t>
  </si>
  <si>
    <t>1996-08-16T00:00:00</t>
  </si>
  <si>
    <t>делопроизводитель</t>
  </si>
  <si>
    <t>ПЛЕШКОВА</t>
  </si>
  <si>
    <t>2005-11-01T00:00:00</t>
  </si>
  <si>
    <t>КИМ</t>
  </si>
  <si>
    <t>СТАНИСЛАВ</t>
  </si>
  <si>
    <t>ВЛАДИМИРОВИЧ</t>
  </si>
  <si>
    <t>Корейцы</t>
  </si>
  <si>
    <t>2015-10-13T00:00:00</t>
  </si>
  <si>
    <t>180/1</t>
  </si>
  <si>
    <t>kim_60@mail.ru</t>
  </si>
  <si>
    <t>Другие программы</t>
  </si>
  <si>
    <t>2015-12-07T00:00:00</t>
  </si>
  <si>
    <t>2015-12-14T00:00:00</t>
  </si>
  <si>
    <t>БЕКДАУЫТОВА</t>
  </si>
  <si>
    <t>ГАУХАР</t>
  </si>
  <si>
    <t>КАЙРДЕНОВНА</t>
  </si>
  <si>
    <t>2014-10-01T00:00:00</t>
  </si>
  <si>
    <t>ПЕТРЕНКО</t>
  </si>
  <si>
    <t>ЕВГЕНЬЕВНА</t>
  </si>
  <si>
    <t>2008-08-25T00:00:00</t>
  </si>
  <si>
    <t>заместитель директора по учебной работе</t>
  </si>
  <si>
    <t>knyazevayanshina@mail.ru</t>
  </si>
  <si>
    <t>Центр педагогического мастерства АОО «НИШ»</t>
  </si>
  <si>
    <t>2019-05-27T00:00:00</t>
  </si>
  <si>
    <t>БЖ№098555</t>
  </si>
  <si>
    <t>ЖАНТАСОВА</t>
  </si>
  <si>
    <t>АЛМА</t>
  </si>
  <si>
    <t>КАЙРАЛЛОВНА</t>
  </si>
  <si>
    <t>alma.zhantasova@mail.ru</t>
  </si>
  <si>
    <t>Другие программы, Обновленное содержание обучения</t>
  </si>
  <si>
    <t>казахский, казахский</t>
  </si>
  <si>
    <t>40, 80</t>
  </si>
  <si>
    <t>2018-01-29T00:00:00, 2019-09-16T00:00:00</t>
  </si>
  <si>
    <t>2018-02-02T00:00:00, 2019-09-27T00:00:00</t>
  </si>
  <si>
    <t>№0239061, №0331532</t>
  </si>
  <si>
    <t>ЛУКАШИНА</t>
  </si>
  <si>
    <t>ВАЛЕРИЕВНА</t>
  </si>
  <si>
    <t>2014-08-26T00:00:00</t>
  </si>
  <si>
    <t>lukashina1963@mail.ru</t>
  </si>
  <si>
    <t>вторая категория</t>
  </si>
  <si>
    <t>Самопознание</t>
  </si>
  <si>
    <t>прочее</t>
  </si>
  <si>
    <t>Ноутбук</t>
  </si>
  <si>
    <t>[7 класс, 6 класс, 5 класс, 8 класс, 9 класс, 10 класс, 11 класс]</t>
  </si>
  <si>
    <t>ИСЕТОВА</t>
  </si>
  <si>
    <t>БАГЫТЖАН</t>
  </si>
  <si>
    <t>КАБДИЛКАПАРОВНА</t>
  </si>
  <si>
    <t>2013-08-28T00:00:00</t>
  </si>
  <si>
    <t>другой области Республики</t>
  </si>
  <si>
    <t>директор</t>
  </si>
  <si>
    <t>isetovabagytzhan@mail.ru</t>
  </si>
  <si>
    <t>педагог-мастер</t>
  </si>
  <si>
    <t>Центр педагогического мастерства АОО «НИШ», Центр педагогического мастерства АОО «НИШ», АО НЦПК «Өрлеу» (Региональные филиалы АО  НЦПК«Өрлеу»), Другие организации</t>
  </si>
  <si>
    <t>другие, другие, Математика/алгебра/геометрия, другие</t>
  </si>
  <si>
    <t>Для руководителей школ, Для руководителей школ, В рамках обновленного содержания образования/ предмет, Другие программы</t>
  </si>
  <si>
    <t>казахский, казахский, русский, русский</t>
  </si>
  <si>
    <t>40, 640, 80, 36</t>
  </si>
  <si>
    <t>2017-07-24T00:00:00, 2016-09-13T00:00:00, 2019-02-25T00:00:00, 2016-08-22T00:00:00</t>
  </si>
  <si>
    <t>2017-07-28T00:00:00, 2017-05-12T00:00:00, 2019-03-07T00:00:00, 2016-08-22T00:00:00</t>
  </si>
  <si>
    <t>БЖ№040085, D№002836, БЖ№017905, 3487</t>
  </si>
  <si>
    <t>БАГИТЖАНОВНА</t>
  </si>
  <si>
    <t>2018-11-13T00:00:00</t>
  </si>
  <si>
    <t>№209</t>
  </si>
  <si>
    <t>aigulbekmuhambet@mail.ru</t>
  </si>
  <si>
    <t>[8 класс, 9 класс]</t>
  </si>
  <si>
    <t>АМАНБАЕВА</t>
  </si>
  <si>
    <t>ДИДАН</t>
  </si>
  <si>
    <t>ЖЫЛКЕЛЬДЫЕВНА</t>
  </si>
  <si>
    <t>2019-09-02T00:00:00</t>
  </si>
  <si>
    <t>anadid@mail.ru</t>
  </si>
  <si>
    <t>КОДИНЦЕВА</t>
  </si>
  <si>
    <t>irinakodintseva@mail.ru</t>
  </si>
  <si>
    <t>КАМИЯЛОВА</t>
  </si>
  <si>
    <t>АРНАГУЛЬ</t>
  </si>
  <si>
    <t>АМАНГЕЛЬДЫКЫЗЫ</t>
  </si>
  <si>
    <t>arnagu_l1996@mail.ru</t>
  </si>
  <si>
    <t>2019-03-25T00:00:00</t>
  </si>
  <si>
    <t>2019-03-29T00:00:00</t>
  </si>
  <si>
    <t>[7 класс, 5 класс, 9 класс]</t>
  </si>
  <si>
    <t>АЛЬГОЖИНА</t>
  </si>
  <si>
    <t>ЖАННА</t>
  </si>
  <si>
    <t>СЕРИКБАЕВНА</t>
  </si>
  <si>
    <t>zhanulya2712@mail.ru</t>
  </si>
  <si>
    <t>[6 класс, 5 класс]</t>
  </si>
  <si>
    <t>КАРИМСАКОВА</t>
  </si>
  <si>
    <t>РАЙГУЛЬ</t>
  </si>
  <si>
    <t>КАКИМБЕКОВНА</t>
  </si>
  <si>
    <t>2019-09-03T00:00:00</t>
  </si>
  <si>
    <t>Rakosya83@mail.ru</t>
  </si>
  <si>
    <t>Присвоено в 2013 году</t>
  </si>
  <si>
    <t>дистанционная</t>
  </si>
  <si>
    <t>2020-09-01T17:16:00</t>
  </si>
  <si>
    <t>2020-09-08T00:00:00</t>
  </si>
  <si>
    <t>[9 класс, 10 класс, 5 класс]</t>
  </si>
  <si>
    <t>ДАРБАЕВА</t>
  </si>
  <si>
    <t>ЖУЛДЫЗАЙ</t>
  </si>
  <si>
    <t>ВЯЧЕСЛАВОВНА</t>
  </si>
  <si>
    <t>zhuldyz.darbaeva@mail.ru</t>
  </si>
  <si>
    <t>2020-03-10T00:00:00</t>
  </si>
  <si>
    <t>2020-05-02T00:00:00</t>
  </si>
  <si>
    <t>№0352610</t>
  </si>
  <si>
    <t>[7 класс, 8 класс, 6 класс]</t>
  </si>
  <si>
    <t>ФЕДАНОВА</t>
  </si>
  <si>
    <t>lidija.fedanova@ramler.ru</t>
  </si>
  <si>
    <t>Присвоено в 2015 году</t>
  </si>
  <si>
    <t>2017-05-15T00:00:00</t>
  </si>
  <si>
    <t>2017-05-26T00:00:00</t>
  </si>
  <si>
    <t>№002668</t>
  </si>
  <si>
    <t>[7 класс, 6 класс, 11 класс]</t>
  </si>
  <si>
    <t>ДОСУМОВА</t>
  </si>
  <si>
    <t>ТЫЙШТАКОВНА</t>
  </si>
  <si>
    <t>2019-09-09T00:00:00</t>
  </si>
  <si>
    <t>bekasyl7777@mail.ru</t>
  </si>
  <si>
    <t>РАДЖАБОВА</t>
  </si>
  <si>
    <t>РАМИЛЯ</t>
  </si>
  <si>
    <t>НЕЗАМЕТДИН КЫЗЫ</t>
  </si>
  <si>
    <t>Азербайджанцы</t>
  </si>
  <si>
    <t>2019-09-05T00:00:00</t>
  </si>
  <si>
    <t>karagan99@mail.ru</t>
  </si>
  <si>
    <t>2018-10-29T17:28:00</t>
  </si>
  <si>
    <t>2018-11-09T17:28:00</t>
  </si>
  <si>
    <t>indirasupergirl@mail.ru</t>
  </si>
  <si>
    <t>[5 класс, 7 класс, 6 класс]</t>
  </si>
  <si>
    <t>ЖАБАРИН</t>
  </si>
  <si>
    <t>НАУРЫЗБЕК</t>
  </si>
  <si>
    <t>АЙТБАЕВИЧ</t>
  </si>
  <si>
    <t>kgk-2008@mail.ru</t>
  </si>
  <si>
    <t>[7 класс, 8 класс]</t>
  </si>
  <si>
    <t>АЛАБАЕВА</t>
  </si>
  <si>
    <t>СЫМБАТ</t>
  </si>
  <si>
    <t>КАЙРКЕНОВНА</t>
  </si>
  <si>
    <t>2019-02-11T00:00:00</t>
  </si>
  <si>
    <t>sweety_ssk@mail.ru</t>
  </si>
  <si>
    <t>2016-02-29T17:50:00</t>
  </si>
  <si>
    <t>2016-03-25T17:50:00</t>
  </si>
  <si>
    <t>ДУСЕНБИНА</t>
  </si>
  <si>
    <t>МАРУАШ</t>
  </si>
  <si>
    <t>ЖАНБОСЫНОВНА</t>
  </si>
  <si>
    <t>2019-08-19T00:00:00</t>
  </si>
  <si>
    <t>madamm63@mail.ru</t>
  </si>
  <si>
    <t>Подтверждено в 2019 году</t>
  </si>
  <si>
    <t>2015-03-02T00:00:00</t>
  </si>
  <si>
    <t>2015-06-05T00:00:00</t>
  </si>
  <si>
    <t>БЖ№0020806</t>
  </si>
  <si>
    <t>[6 класс, 11 класс]</t>
  </si>
  <si>
    <t>АБДУЛЛИНА</t>
  </si>
  <si>
    <t>МӨЛДІР</t>
  </si>
  <si>
    <t>АЛМАТҚЫЗЫ</t>
  </si>
  <si>
    <t>2019-09-13T00:00:00</t>
  </si>
  <si>
    <t>Музыка и пение</t>
  </si>
  <si>
    <t>Профессиональная компетентность</t>
  </si>
  <si>
    <t>2016-02-17T16:29:00</t>
  </si>
  <si>
    <t>2016-02-18T16:29:00</t>
  </si>
  <si>
    <t>ТИМИРБАЕВА</t>
  </si>
  <si>
    <t>АЙНАГУЛЬ</t>
  </si>
  <si>
    <t>СУЛТАНОВНА</t>
  </si>
  <si>
    <t>БРОВКО</t>
  </si>
  <si>
    <t>2019-02-18T00:00:00</t>
  </si>
  <si>
    <t>бухгалтер</t>
  </si>
  <si>
    <t>экономист</t>
  </si>
  <si>
    <t>ТАСТАГАНОВА</t>
  </si>
  <si>
    <t>САЛТАНАТ</t>
  </si>
  <si>
    <t>БАКЫТБЕКОВНА</t>
  </si>
  <si>
    <t>2019-01-03T00:00:00</t>
  </si>
  <si>
    <t>ЕРДЕНОВА</t>
  </si>
  <si>
    <t>ЖАНАР</t>
  </si>
  <si>
    <t>КОЗЫБАЕВНА</t>
  </si>
  <si>
    <t>2019-07-15T00:00:00</t>
  </si>
  <si>
    <t>zhanara1210@mail.ru</t>
  </si>
  <si>
    <t>География, другие</t>
  </si>
  <si>
    <t>Международные проекты в сфере образования (PISA, TALIS и др.), Инклюзивное образование</t>
  </si>
  <si>
    <t>72, 32</t>
  </si>
  <si>
    <t>2014-09-02T00:00:00, 2016-08-22T00:00:00</t>
  </si>
  <si>
    <t>2014-09-12T00:00:00, 2016-08-25T00:00:00</t>
  </si>
  <si>
    <t>БЖ№002151, 3402</t>
  </si>
  <si>
    <t>[10 класс, 6 класс]</t>
  </si>
  <si>
    <t>ИСМАГУЛОВА</t>
  </si>
  <si>
    <t>2019-10-25T00:00:00</t>
  </si>
  <si>
    <t>kostanayktl@mail.ru</t>
  </si>
  <si>
    <t>8-(714)-2550411</t>
  </si>
  <si>
    <t>АЖБИНБЕТОВ</t>
  </si>
  <si>
    <t>АМАНГЕЛЬДЫ</t>
  </si>
  <si>
    <t>АУЕЛБЕКОВИЧ</t>
  </si>
  <si>
    <t>2018-08-13T00:00:00</t>
  </si>
  <si>
    <t>дворник</t>
  </si>
  <si>
    <t>ДАУЛЕТБАЕВ</t>
  </si>
  <si>
    <t>МЕРЕКЕ</t>
  </si>
  <si>
    <t>ТАЛГАТОВИЧ</t>
  </si>
  <si>
    <t>2019-11-07T00:00:00</t>
  </si>
  <si>
    <t>mr.mereke@list.ru</t>
  </si>
  <si>
    <t>[5 класс, 7 класс, 6 класс, 8 класс, 9 класс, 10 класс]</t>
  </si>
  <si>
    <t>КУДРИК</t>
  </si>
  <si>
    <t>РОМАН</t>
  </si>
  <si>
    <t>ВИКТОРОВИЧ</t>
  </si>
  <si>
    <t>2019-11-01T00:00:00</t>
  </si>
  <si>
    <t>инженерно-педагогическое</t>
  </si>
  <si>
    <t>ЕШНИЯЗОВА</t>
  </si>
  <si>
    <t>ГУЛФЕРУЗ</t>
  </si>
  <si>
    <t>КЫПШАКБАЕВНА</t>
  </si>
  <si>
    <t>2020-01-05T00:00:00</t>
  </si>
  <si>
    <t>gulferuz_92@mail.ru</t>
  </si>
  <si>
    <t>Музыка</t>
  </si>
  <si>
    <t>[5 класс, 6 класс]</t>
  </si>
  <si>
    <t>САГИНДЫКОВА</t>
  </si>
  <si>
    <t>БЕЛЬГЕБАЕВНА</t>
  </si>
  <si>
    <t>2020-01-15T00:00:00</t>
  </si>
  <si>
    <t>главный бухгалтер</t>
  </si>
  <si>
    <t>ЖАКСЫБАЕВ</t>
  </si>
  <si>
    <t>СЕЙПИЛМАЛИК</t>
  </si>
  <si>
    <t>2020-02-17T00:00:00</t>
  </si>
  <si>
    <t>слесарь-сантехник</t>
  </si>
  <si>
    <t>КОРОВИНА</t>
  </si>
  <si>
    <t>2020-08-17T00:00:00</t>
  </si>
  <si>
    <t>annett.k@mail.ru</t>
  </si>
  <si>
    <t>В рамках международных проектов выездные курсы, АО НЦПК «Өрлеу» (Региональные филиалы АО  НЦПК«Өрлеу»), Центр педагогического мастерства АОО «НИШ», АО НЦПК «Өрлеу» (Региональные филиалы АО  НЦПК«Өрлеу»), Другие организации</t>
  </si>
  <si>
    <t>Русский язык и литература, Русский язык и литература, Русский язык и литература, Русский язык и литература, другие</t>
  </si>
  <si>
    <t>Предметные курсы/предмет, В рамках обновления содержания среднего образования, Модернизированные уровневые курсы, В рамках обновленного содержания образования/ предмет, Инклюзивное образование</t>
  </si>
  <si>
    <t>очная, очная, очная, очная, дистанционная</t>
  </si>
  <si>
    <t>русский, русский, русский, русский, русский</t>
  </si>
  <si>
    <t>72, 160, 80, 180, 80</t>
  </si>
  <si>
    <t>2017-10-31T00:00:00, 2019-05-13T00:00:00, 2017-06-19T00:00:00, 2019-05-22T00:00:00, 2020-01-13T00:00:00</t>
  </si>
  <si>
    <t>2017-11-01T00:00:00, 2019-06-07T00:00:00, 2017-06-30T00:00:00, 2019-06-24T00:00:00, 2020-01-24T00:00:00</t>
  </si>
  <si>
    <t>000000, 005175, T-011802, 005175, SII-OOP-0885</t>
  </si>
  <si>
    <t>КУПФЕР</t>
  </si>
  <si>
    <t>ВАЛЕРЬЕВНА</t>
  </si>
  <si>
    <t>anastasiyakupfer@mail.ru</t>
  </si>
  <si>
    <t>педагог-психолог</t>
  </si>
  <si>
    <t>Психология</t>
  </si>
  <si>
    <t>[5 класс, 7 класс, 8 класс]</t>
  </si>
  <si>
    <t>МАКАТОВА</t>
  </si>
  <si>
    <t>БОТАГОЗ</t>
  </si>
  <si>
    <t>АРТУРОВНА</t>
  </si>
  <si>
    <t>старший вожатый</t>
  </si>
  <si>
    <t>bota_makatova@mail.ru</t>
  </si>
  <si>
    <t>учитель/преподаватель, лаборант</t>
  </si>
  <si>
    <t>0,1, 0,4</t>
  </si>
  <si>
    <t>Не проходил(а), Не проходил(а)</t>
  </si>
  <si>
    <t>АТАЛИХОВ</t>
  </si>
  <si>
    <t>ЖАНСЕРИК</t>
  </si>
  <si>
    <t>МУРАТОВИЧ</t>
  </si>
  <si>
    <t>лейтенант</t>
  </si>
  <si>
    <t>2020-04-01T00:00:00</t>
  </si>
  <si>
    <t>ДОЩАНОВА</t>
  </si>
  <si>
    <t>АКБАЛА</t>
  </si>
  <si>
    <t>БАЗАРБАЕВНА</t>
  </si>
  <si>
    <t>МУСАБАЕВ</t>
  </si>
  <si>
    <t>ОРЫНБАЙ</t>
  </si>
  <si>
    <t>ЖАКСЫЛЫКОВИЧ</t>
  </si>
  <si>
    <t>2020-03-31T00:00:00</t>
  </si>
  <si>
    <t>рабочий по комплексному обслуживанию и ремонту зданий (на каждое здание)</t>
  </si>
  <si>
    <t>БЕКТУРГАНОВ</t>
  </si>
  <si>
    <t>РИНАТ</t>
  </si>
  <si>
    <t>АЛЬМАГАМБЕТОВИЧ</t>
  </si>
  <si>
    <t>2020-04-13T00:00:00</t>
  </si>
  <si>
    <t>КАЗИЕВ</t>
  </si>
  <si>
    <t>ЕРЛАН</t>
  </si>
  <si>
    <t>АЙСАЕВИЧ</t>
  </si>
  <si>
    <t>2020-08-05T00:00:00</t>
  </si>
  <si>
    <t>заместитель директора по хозяйственной работе</t>
  </si>
  <si>
    <t>ШАРИПБАЕВА</t>
  </si>
  <si>
    <t>АЙТБАЕВНА</t>
  </si>
  <si>
    <t>2020-08-24T00:00:00</t>
  </si>
  <si>
    <t>amusainova@inbox.ru</t>
  </si>
  <si>
    <t>В рамках обновленного содержания образования/ предмет, Модернизированные уровневые курсы</t>
  </si>
  <si>
    <t>160, 464</t>
  </si>
  <si>
    <t>2016-02-29T08:04:00, 2014-07-28T08:04:00</t>
  </si>
  <si>
    <t>2016-03-26T08:04:00, 2014-10-31T08:04:00</t>
  </si>
  <si>
    <t>0136976, 006128</t>
  </si>
  <si>
    <t>СЕГИЗБАЕВ</t>
  </si>
  <si>
    <t>СУЛТАН</t>
  </si>
  <si>
    <t>КАЙРАТОВИЧ</t>
  </si>
  <si>
    <t>sulta.segiz98@mail.ru</t>
  </si>
  <si>
    <t>БИСЕМБАЕВ</t>
  </si>
  <si>
    <t>КАРИМ</t>
  </si>
  <si>
    <t>ЕРГАЗЫУЛЫ</t>
  </si>
  <si>
    <t>bkarim727@mail.ru</t>
  </si>
  <si>
    <t>БРИМЖАНОВА</t>
  </si>
  <si>
    <t>СЕРИККЫЗЫ</t>
  </si>
  <si>
    <t>botagozrim@list.ru</t>
  </si>
  <si>
    <t>[6 класс, 5 класс, 8 класс]</t>
  </si>
  <si>
    <t>АЯЗБАЕВА</t>
  </si>
  <si>
    <t>ШОЛПАН</t>
  </si>
  <si>
    <t>БЕКСУЛТАНОВНА</t>
  </si>
  <si>
    <t>aiazbaeva1986@mail.ru</t>
  </si>
  <si>
    <t>2017-11-06T00:00:00</t>
  </si>
  <si>
    <t>2017-12-01T00:00:00</t>
  </si>
  <si>
    <t>БЖ№007325</t>
  </si>
  <si>
    <t>[9 класс, 8 класс, 11 класс]</t>
  </si>
  <si>
    <t>КУРАЛАЙ</t>
  </si>
  <si>
    <t>ТАНАТОВНА</t>
  </si>
  <si>
    <t>kabdullina_kuralai@mail.ru</t>
  </si>
  <si>
    <t>[5 класс, 9 класс, 7 класс]</t>
  </si>
  <si>
    <t>КУДРЯВЦЕВА</t>
  </si>
  <si>
    <t>НАДЕЖДА</t>
  </si>
  <si>
    <t>НАСИПОВНА</t>
  </si>
  <si>
    <t>младший сержант</t>
  </si>
  <si>
    <t>2020-08-27T00:00:00</t>
  </si>
  <si>
    <t>из другого  колледжа</t>
  </si>
  <si>
    <t>17nady79@mail.ru</t>
  </si>
  <si>
    <t>[5 класс, 6 класс, 8 класс, 9 класс]</t>
  </si>
  <si>
    <t>ОРАЗАҚ</t>
  </si>
  <si>
    <t>ӘДІЛБЕКҚЫЗЫ</t>
  </si>
  <si>
    <t>2020-09-01T00:00:00</t>
  </si>
  <si>
    <t>заместитель директора по воспитательной работе</t>
  </si>
  <si>
    <t>symbatorazak@gmail.com</t>
  </si>
  <si>
    <t>Upper-Intermediate</t>
  </si>
  <si>
    <t>КАСЫБАЕВА</t>
  </si>
  <si>
    <t>УЛЖАН</t>
  </si>
  <si>
    <t>КАПЫШЕВНА</t>
  </si>
  <si>
    <t>2020-09-03T00:00:00</t>
  </si>
  <si>
    <t>kassybaeva@mail.ru</t>
  </si>
  <si>
    <t>2018-04-23T00:00:00</t>
  </si>
  <si>
    <t>БЖ № 003347</t>
  </si>
  <si>
    <t>МИКИБАЕВА</t>
  </si>
  <si>
    <t>АСЕМ</t>
  </si>
  <si>
    <t>ГАБИТОВНА</t>
  </si>
  <si>
    <t>2019-10-01T00:00:00</t>
  </si>
  <si>
    <t>Asema_mikibayeva@mail.ru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</si>
</sst>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/>
    <xf numFmtId="14" fontId="0" fillId="0" borderId="10" xfId="0" applyNumberFormat="1" applyBorder="1" applyAlignment="1"/>
    <xf numFmtId="0" fontId="0" fillId="0" borderId="0" xfId="0" applyAlignme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K109"/>
  <sheetViews>
    <sheetView tabSelected="1" workbookViewId="0">
      <selection activeCell="O115" sqref="O115"/>
    </sheetView>
  </sheetViews>
  <sheetFormatPr defaultRowHeight="15" x14ac:dyDescent="0.25"/>
  <cols>
    <col min="1" max="1" width="16" customWidth="1"/>
    <col min="2" max="2" width="17.5703125" customWidth="1"/>
    <col min="3" max="3" width="15.5703125" customWidth="1"/>
    <col min="4" max="4" width="16.140625" customWidth="1"/>
    <col min="5" max="5" width="14.42578125" customWidth="1"/>
    <col min="10" max="10" width="19.85546875" customWidth="1"/>
    <col min="11" max="11" width="11.140625" customWidth="1"/>
    <col min="15" max="15" width="25.42578125" style="2" customWidth="1"/>
    <col min="29" max="29" width="17.7109375" customWidth="1"/>
    <col min="30" max="30" width="19.85546875" customWidth="1"/>
    <col min="31" max="31" width="17" customWidth="1"/>
    <col min="32" max="32" width="19.7109375" customWidth="1"/>
    <col min="57" max="57" width="9.140625" style="2"/>
  </cols>
  <sheetData>
    <row r="1" spans="1:63" ht="37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4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4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t="s">
        <v>62</v>
      </c>
    </row>
    <row r="2" spans="1:63" hidden="1" x14ac:dyDescent="0.25">
      <c r="A2" t="str">
        <f>"910929450549"</f>
        <v>910929450549</v>
      </c>
      <c r="B2" t="s">
        <v>63</v>
      </c>
      <c r="C2" t="s">
        <v>64</v>
      </c>
      <c r="D2" t="s">
        <v>65</v>
      </c>
      <c r="E2" s="1">
        <v>33510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>
        <v>121</v>
      </c>
      <c r="L2" t="s">
        <v>71</v>
      </c>
      <c r="N2" t="s">
        <v>72</v>
      </c>
      <c r="O2" t="s">
        <v>73</v>
      </c>
      <c r="P2">
        <v>1.5</v>
      </c>
      <c r="Q2" t="s">
        <v>74</v>
      </c>
      <c r="R2" t="s">
        <v>75</v>
      </c>
      <c r="S2" t="s">
        <v>76</v>
      </c>
      <c r="V2" t="s">
        <v>77</v>
      </c>
      <c r="W2" t="s">
        <v>78</v>
      </c>
      <c r="X2">
        <v>3</v>
      </c>
      <c r="Y2">
        <v>7</v>
      </c>
      <c r="Z2">
        <v>7</v>
      </c>
      <c r="AA2">
        <v>7</v>
      </c>
      <c r="AB2">
        <v>4</v>
      </c>
      <c r="AC2" t="s">
        <v>79</v>
      </c>
      <c r="AD2">
        <v>87084023783</v>
      </c>
      <c r="AE2" t="s">
        <v>80</v>
      </c>
      <c r="AF2" t="s">
        <v>81</v>
      </c>
      <c r="AG2" t="s">
        <v>82</v>
      </c>
      <c r="AH2" t="s">
        <v>83</v>
      </c>
      <c r="AI2" t="s">
        <v>84</v>
      </c>
      <c r="AJ2">
        <v>1.5</v>
      </c>
      <c r="AK2" t="s">
        <v>78</v>
      </c>
      <c r="AL2">
        <v>0</v>
      </c>
      <c r="AM2" t="s">
        <v>85</v>
      </c>
      <c r="AO2" t="s">
        <v>86</v>
      </c>
      <c r="AP2" t="s">
        <v>87</v>
      </c>
      <c r="AQ2" t="s">
        <v>88</v>
      </c>
      <c r="AR2" t="s">
        <v>89</v>
      </c>
      <c r="AS2" t="s">
        <v>90</v>
      </c>
      <c r="AT2" t="s">
        <v>91</v>
      </c>
      <c r="AU2" t="s">
        <v>92</v>
      </c>
      <c r="AV2" t="s">
        <v>93</v>
      </c>
      <c r="AW2" t="s">
        <v>94</v>
      </c>
      <c r="AX2" t="s">
        <v>95</v>
      </c>
      <c r="AY2" t="s">
        <v>96</v>
      </c>
      <c r="AZ2" t="s">
        <v>83</v>
      </c>
      <c r="BA2" t="s">
        <v>97</v>
      </c>
      <c r="BB2" t="s">
        <v>98</v>
      </c>
      <c r="BC2">
        <v>0</v>
      </c>
      <c r="BD2" t="s">
        <v>99</v>
      </c>
      <c r="BE2" t="s">
        <v>100</v>
      </c>
      <c r="BF2" t="s">
        <v>78</v>
      </c>
    </row>
    <row r="3" spans="1:63" hidden="1" x14ac:dyDescent="0.25">
      <c r="A3" t="str">
        <f>"870420450482"</f>
        <v>870420450482</v>
      </c>
      <c r="B3" t="s">
        <v>101</v>
      </c>
      <c r="C3" t="s">
        <v>102</v>
      </c>
      <c r="D3" t="s">
        <v>103</v>
      </c>
      <c r="E3" s="1">
        <v>31887</v>
      </c>
      <c r="F3" t="s">
        <v>66</v>
      </c>
      <c r="G3" t="s">
        <v>67</v>
      </c>
      <c r="H3" t="s">
        <v>104</v>
      </c>
      <c r="I3" t="s">
        <v>69</v>
      </c>
      <c r="J3" t="s">
        <v>105</v>
      </c>
      <c r="K3">
        <v>161</v>
      </c>
      <c r="L3" t="s">
        <v>106</v>
      </c>
      <c r="N3" t="s">
        <v>72</v>
      </c>
      <c r="O3" t="s">
        <v>107</v>
      </c>
      <c r="P3">
        <v>1</v>
      </c>
      <c r="Q3" t="s">
        <v>108</v>
      </c>
      <c r="R3" t="s">
        <v>75</v>
      </c>
      <c r="S3" t="s">
        <v>109</v>
      </c>
      <c r="V3" t="s">
        <v>77</v>
      </c>
      <c r="W3" t="s">
        <v>78</v>
      </c>
      <c r="X3">
        <v>10</v>
      </c>
      <c r="Y3">
        <v>11</v>
      </c>
      <c r="Z3">
        <v>11</v>
      </c>
      <c r="AA3">
        <v>11</v>
      </c>
      <c r="AB3">
        <v>1</v>
      </c>
      <c r="AC3" t="s">
        <v>110</v>
      </c>
      <c r="AD3">
        <v>87777958287</v>
      </c>
      <c r="AE3" t="s">
        <v>111</v>
      </c>
      <c r="AF3" t="s">
        <v>112</v>
      </c>
      <c r="AG3" t="s">
        <v>82</v>
      </c>
      <c r="AH3" t="s">
        <v>113</v>
      </c>
      <c r="AI3" t="s">
        <v>78</v>
      </c>
      <c r="AJ3">
        <v>0</v>
      </c>
      <c r="AK3" t="s">
        <v>73</v>
      </c>
      <c r="AL3">
        <v>0.5</v>
      </c>
      <c r="AM3" t="s">
        <v>115</v>
      </c>
      <c r="AO3" t="s">
        <v>86</v>
      </c>
      <c r="AP3" t="s">
        <v>87</v>
      </c>
      <c r="AQ3" t="s">
        <v>116</v>
      </c>
      <c r="AR3" t="s">
        <v>114</v>
      </c>
      <c r="AS3" t="s">
        <v>117</v>
      </c>
      <c r="AT3" t="s">
        <v>118</v>
      </c>
      <c r="AU3" t="s">
        <v>119</v>
      </c>
      <c r="AV3">
        <v>36</v>
      </c>
      <c r="AW3" t="s">
        <v>120</v>
      </c>
      <c r="AX3" t="s">
        <v>70</v>
      </c>
      <c r="AY3" t="s">
        <v>121</v>
      </c>
      <c r="AZ3" t="s">
        <v>113</v>
      </c>
      <c r="BA3" t="s">
        <v>122</v>
      </c>
      <c r="BB3" t="s">
        <v>98</v>
      </c>
      <c r="BC3">
        <v>0</v>
      </c>
      <c r="BD3" t="s">
        <v>99</v>
      </c>
      <c r="BE3" t="s">
        <v>123</v>
      </c>
      <c r="BF3" t="s">
        <v>78</v>
      </c>
    </row>
    <row r="4" spans="1:63" hidden="1" x14ac:dyDescent="0.25">
      <c r="A4" t="str">
        <f>"810908400233"</f>
        <v>810908400233</v>
      </c>
      <c r="B4" t="s">
        <v>124</v>
      </c>
      <c r="C4" t="s">
        <v>125</v>
      </c>
      <c r="D4" t="s">
        <v>126</v>
      </c>
      <c r="E4" s="1">
        <v>29837</v>
      </c>
      <c r="F4" t="s">
        <v>66</v>
      </c>
      <c r="G4" t="s">
        <v>67</v>
      </c>
      <c r="H4" t="s">
        <v>104</v>
      </c>
      <c r="I4" t="s">
        <v>69</v>
      </c>
      <c r="J4" t="s">
        <v>127</v>
      </c>
      <c r="K4">
        <v>138</v>
      </c>
      <c r="L4" t="s">
        <v>71</v>
      </c>
      <c r="N4" t="s">
        <v>72</v>
      </c>
      <c r="O4" t="s">
        <v>73</v>
      </c>
      <c r="P4">
        <v>1.5</v>
      </c>
      <c r="Q4" t="s">
        <v>108</v>
      </c>
      <c r="R4" t="s">
        <v>75</v>
      </c>
      <c r="S4" t="s">
        <v>109</v>
      </c>
      <c r="V4" t="s">
        <v>77</v>
      </c>
      <c r="W4" t="s">
        <v>78</v>
      </c>
      <c r="X4">
        <v>5</v>
      </c>
      <c r="Y4">
        <v>14</v>
      </c>
      <c r="Z4">
        <v>14</v>
      </c>
      <c r="AA4">
        <v>14</v>
      </c>
      <c r="AB4">
        <v>9</v>
      </c>
      <c r="AC4" t="s">
        <v>128</v>
      </c>
      <c r="AD4">
        <v>87051944241</v>
      </c>
      <c r="AE4" t="s">
        <v>129</v>
      </c>
      <c r="AF4" t="s">
        <v>112</v>
      </c>
      <c r="AG4" t="s">
        <v>82</v>
      </c>
      <c r="AH4" t="s">
        <v>130</v>
      </c>
      <c r="AI4" t="s">
        <v>84</v>
      </c>
      <c r="AJ4">
        <v>1.5</v>
      </c>
      <c r="AK4" t="s">
        <v>78</v>
      </c>
      <c r="AL4">
        <v>0</v>
      </c>
      <c r="AM4" t="s">
        <v>85</v>
      </c>
      <c r="AO4" t="s">
        <v>86</v>
      </c>
      <c r="AP4" t="s">
        <v>87</v>
      </c>
      <c r="AQ4" t="s">
        <v>131</v>
      </c>
      <c r="AR4" t="s">
        <v>130</v>
      </c>
      <c r="AS4" t="s">
        <v>132</v>
      </c>
      <c r="AT4" t="s">
        <v>118</v>
      </c>
      <c r="AU4" t="s">
        <v>119</v>
      </c>
      <c r="AV4">
        <v>36</v>
      </c>
      <c r="AW4" t="s">
        <v>133</v>
      </c>
      <c r="AX4" t="s">
        <v>134</v>
      </c>
      <c r="AY4" t="s">
        <v>135</v>
      </c>
      <c r="AZ4" t="s">
        <v>113</v>
      </c>
      <c r="BA4" t="s">
        <v>136</v>
      </c>
      <c r="BB4" t="s">
        <v>98</v>
      </c>
      <c r="BC4">
        <v>0</v>
      </c>
      <c r="BD4" t="s">
        <v>99</v>
      </c>
      <c r="BE4" t="s">
        <v>123</v>
      </c>
      <c r="BF4" t="s">
        <v>78</v>
      </c>
    </row>
    <row r="5" spans="1:63" hidden="1" x14ac:dyDescent="0.25">
      <c r="A5" t="str">
        <f>"751222400953"</f>
        <v>751222400953</v>
      </c>
      <c r="B5" t="s">
        <v>137</v>
      </c>
      <c r="C5" t="s">
        <v>138</v>
      </c>
      <c r="D5" t="s">
        <v>139</v>
      </c>
      <c r="E5" s="1">
        <v>27750</v>
      </c>
      <c r="F5" t="s">
        <v>66</v>
      </c>
      <c r="G5" t="s">
        <v>67</v>
      </c>
      <c r="H5" t="s">
        <v>68</v>
      </c>
      <c r="I5" t="s">
        <v>69</v>
      </c>
      <c r="J5" t="s">
        <v>140</v>
      </c>
      <c r="K5">
        <v>121</v>
      </c>
      <c r="L5" t="s">
        <v>141</v>
      </c>
      <c r="N5" t="s">
        <v>72</v>
      </c>
      <c r="O5" t="s">
        <v>73</v>
      </c>
      <c r="P5">
        <v>1.2</v>
      </c>
      <c r="Q5" t="s">
        <v>108</v>
      </c>
      <c r="R5" t="s">
        <v>75</v>
      </c>
      <c r="S5" t="s">
        <v>109</v>
      </c>
      <c r="V5" t="s">
        <v>77</v>
      </c>
      <c r="W5" t="s">
        <v>78</v>
      </c>
      <c r="X5">
        <v>4</v>
      </c>
      <c r="Y5">
        <v>22</v>
      </c>
      <c r="Z5">
        <v>22</v>
      </c>
      <c r="AA5">
        <v>22</v>
      </c>
      <c r="AB5">
        <v>18</v>
      </c>
      <c r="AC5" t="s">
        <v>142</v>
      </c>
      <c r="AD5">
        <v>87479090638</v>
      </c>
      <c r="AE5" t="s">
        <v>129</v>
      </c>
      <c r="AF5" t="s">
        <v>81</v>
      </c>
      <c r="AG5" t="s">
        <v>82</v>
      </c>
      <c r="AH5" t="s">
        <v>143</v>
      </c>
      <c r="AI5" t="s">
        <v>84</v>
      </c>
      <c r="AJ5">
        <v>1.2</v>
      </c>
      <c r="AK5" t="s">
        <v>78</v>
      </c>
      <c r="AL5">
        <v>0</v>
      </c>
      <c r="AM5" t="s">
        <v>85</v>
      </c>
      <c r="AO5" t="s">
        <v>86</v>
      </c>
      <c r="AP5" t="s">
        <v>87</v>
      </c>
      <c r="AQ5" t="s">
        <v>144</v>
      </c>
      <c r="AR5" t="s">
        <v>145</v>
      </c>
      <c r="AS5" t="s">
        <v>146</v>
      </c>
      <c r="AT5" t="s">
        <v>91</v>
      </c>
      <c r="AU5" t="s">
        <v>147</v>
      </c>
      <c r="AV5" t="s">
        <v>148</v>
      </c>
      <c r="AW5" t="s">
        <v>149</v>
      </c>
      <c r="AX5" t="s">
        <v>150</v>
      </c>
      <c r="AY5" t="s">
        <v>151</v>
      </c>
      <c r="AZ5" t="s">
        <v>113</v>
      </c>
      <c r="BA5" t="s">
        <v>152</v>
      </c>
      <c r="BB5" t="s">
        <v>98</v>
      </c>
      <c r="BC5">
        <v>0</v>
      </c>
      <c r="BD5" t="s">
        <v>86</v>
      </c>
      <c r="BE5" t="s">
        <v>123</v>
      </c>
      <c r="BF5" t="s">
        <v>153</v>
      </c>
    </row>
    <row r="6" spans="1:63" hidden="1" x14ac:dyDescent="0.25">
      <c r="A6" t="str">
        <f>"900222350626"</f>
        <v>900222350626</v>
      </c>
      <c r="B6" t="s">
        <v>154</v>
      </c>
      <c r="C6" t="s">
        <v>155</v>
      </c>
      <c r="D6" t="s">
        <v>156</v>
      </c>
      <c r="E6" s="1">
        <v>32926</v>
      </c>
      <c r="F6" t="s">
        <v>157</v>
      </c>
      <c r="G6" t="s">
        <v>67</v>
      </c>
      <c r="H6" t="s">
        <v>104</v>
      </c>
      <c r="I6" t="s">
        <v>158</v>
      </c>
      <c r="J6" t="s">
        <v>127</v>
      </c>
      <c r="K6">
        <v>143</v>
      </c>
      <c r="L6" t="s">
        <v>71</v>
      </c>
      <c r="N6" t="s">
        <v>72</v>
      </c>
      <c r="O6" t="s">
        <v>73</v>
      </c>
      <c r="P6">
        <v>1.5</v>
      </c>
      <c r="Q6" t="s">
        <v>108</v>
      </c>
      <c r="R6" t="s">
        <v>75</v>
      </c>
      <c r="S6" t="s">
        <v>109</v>
      </c>
      <c r="V6" t="s">
        <v>77</v>
      </c>
      <c r="W6" t="s">
        <v>78</v>
      </c>
      <c r="X6">
        <v>3</v>
      </c>
      <c r="Y6">
        <v>10</v>
      </c>
      <c r="Z6">
        <v>12</v>
      </c>
      <c r="AA6">
        <v>10</v>
      </c>
      <c r="AB6">
        <v>9</v>
      </c>
      <c r="AC6" t="s">
        <v>159</v>
      </c>
      <c r="AD6">
        <v>87076631501</v>
      </c>
      <c r="AE6" t="s">
        <v>129</v>
      </c>
      <c r="AF6" t="s">
        <v>81</v>
      </c>
      <c r="AG6" t="s">
        <v>82</v>
      </c>
      <c r="AH6" t="s">
        <v>130</v>
      </c>
      <c r="AI6" t="s">
        <v>84</v>
      </c>
      <c r="AJ6">
        <v>1.5</v>
      </c>
      <c r="AK6" t="s">
        <v>78</v>
      </c>
      <c r="AL6">
        <v>0</v>
      </c>
      <c r="AM6" t="s">
        <v>160</v>
      </c>
      <c r="AO6" t="s">
        <v>86</v>
      </c>
      <c r="AP6" t="s">
        <v>87</v>
      </c>
      <c r="AQ6" t="s">
        <v>161</v>
      </c>
      <c r="AR6" t="s">
        <v>162</v>
      </c>
      <c r="AS6" t="s">
        <v>163</v>
      </c>
      <c r="AT6" t="s">
        <v>164</v>
      </c>
      <c r="AU6" t="s">
        <v>165</v>
      </c>
      <c r="AV6" t="s">
        <v>166</v>
      </c>
      <c r="AW6" t="s">
        <v>167</v>
      </c>
      <c r="AX6" t="s">
        <v>168</v>
      </c>
      <c r="AY6" t="s">
        <v>169</v>
      </c>
      <c r="AZ6" t="s">
        <v>113</v>
      </c>
      <c r="BA6" t="s">
        <v>170</v>
      </c>
      <c r="BB6" t="s">
        <v>98</v>
      </c>
      <c r="BC6">
        <v>0</v>
      </c>
      <c r="BD6" t="s">
        <v>86</v>
      </c>
      <c r="BE6" t="s">
        <v>123</v>
      </c>
      <c r="BF6" t="s">
        <v>78</v>
      </c>
    </row>
    <row r="7" spans="1:63" hidden="1" x14ac:dyDescent="0.25">
      <c r="A7" t="str">
        <f>"540715300108"</f>
        <v>540715300108</v>
      </c>
      <c r="B7" t="s">
        <v>171</v>
      </c>
      <c r="C7" t="s">
        <v>172</v>
      </c>
      <c r="D7" t="s">
        <v>173</v>
      </c>
      <c r="E7" s="1">
        <v>19920</v>
      </c>
      <c r="F7" t="s">
        <v>157</v>
      </c>
      <c r="G7" t="s">
        <v>67</v>
      </c>
      <c r="H7" t="s">
        <v>104</v>
      </c>
      <c r="I7" t="s">
        <v>174</v>
      </c>
      <c r="J7" t="s">
        <v>175</v>
      </c>
      <c r="K7">
        <v>47</v>
      </c>
      <c r="L7" t="s">
        <v>176</v>
      </c>
      <c r="N7" t="s">
        <v>72</v>
      </c>
      <c r="O7" t="s">
        <v>177</v>
      </c>
      <c r="P7">
        <v>1</v>
      </c>
      <c r="Q7" t="s">
        <v>108</v>
      </c>
      <c r="R7" t="s">
        <v>75</v>
      </c>
      <c r="S7" t="s">
        <v>109</v>
      </c>
      <c r="V7" t="s">
        <v>77</v>
      </c>
      <c r="W7" t="s">
        <v>78</v>
      </c>
      <c r="X7">
        <v>23</v>
      </c>
      <c r="Y7">
        <v>39</v>
      </c>
      <c r="Z7">
        <v>39</v>
      </c>
      <c r="AA7">
        <v>39</v>
      </c>
      <c r="AB7">
        <v>16</v>
      </c>
      <c r="AC7" t="s">
        <v>178</v>
      </c>
      <c r="AD7">
        <v>87776365607</v>
      </c>
      <c r="AE7" t="s">
        <v>179</v>
      </c>
      <c r="AG7" t="s">
        <v>82</v>
      </c>
      <c r="AK7" t="s">
        <v>73</v>
      </c>
      <c r="AL7">
        <v>0.2</v>
      </c>
      <c r="AM7" t="s">
        <v>160</v>
      </c>
      <c r="AO7" t="s">
        <v>86</v>
      </c>
      <c r="AP7" t="s">
        <v>87</v>
      </c>
      <c r="AQ7" t="s">
        <v>116</v>
      </c>
      <c r="AR7" t="s">
        <v>180</v>
      </c>
      <c r="AS7" t="s">
        <v>132</v>
      </c>
      <c r="AT7" t="s">
        <v>118</v>
      </c>
      <c r="AU7" t="s">
        <v>119</v>
      </c>
      <c r="AV7">
        <v>72</v>
      </c>
      <c r="AW7" t="s">
        <v>181</v>
      </c>
      <c r="AX7" t="s">
        <v>182</v>
      </c>
      <c r="AY7" t="s">
        <v>183</v>
      </c>
      <c r="AZ7" t="s">
        <v>180</v>
      </c>
      <c r="BA7" t="s">
        <v>184</v>
      </c>
      <c r="BB7" t="s">
        <v>98</v>
      </c>
      <c r="BC7">
        <v>0</v>
      </c>
      <c r="BD7" t="s">
        <v>99</v>
      </c>
      <c r="BE7" t="s">
        <v>185</v>
      </c>
      <c r="BF7" t="s">
        <v>78</v>
      </c>
    </row>
    <row r="8" spans="1:63" hidden="1" x14ac:dyDescent="0.25">
      <c r="A8" t="str">
        <f>"630517450143"</f>
        <v>630517450143</v>
      </c>
      <c r="B8" t="s">
        <v>186</v>
      </c>
      <c r="C8" t="s">
        <v>187</v>
      </c>
      <c r="D8" t="s">
        <v>188</v>
      </c>
      <c r="E8" s="1">
        <v>23148</v>
      </c>
      <c r="F8" t="s">
        <v>66</v>
      </c>
      <c r="G8" t="s">
        <v>67</v>
      </c>
      <c r="H8" t="s">
        <v>189</v>
      </c>
      <c r="I8" t="s">
        <v>69</v>
      </c>
      <c r="J8" t="s">
        <v>190</v>
      </c>
      <c r="K8">
        <v>126</v>
      </c>
      <c r="L8" t="s">
        <v>71</v>
      </c>
      <c r="N8" t="s">
        <v>72</v>
      </c>
      <c r="O8" t="s">
        <v>73</v>
      </c>
      <c r="P8">
        <v>1.6</v>
      </c>
      <c r="Q8" t="s">
        <v>108</v>
      </c>
      <c r="R8" t="s">
        <v>75</v>
      </c>
      <c r="S8" t="s">
        <v>109</v>
      </c>
      <c r="V8" t="s">
        <v>77</v>
      </c>
      <c r="W8" t="s">
        <v>78</v>
      </c>
      <c r="X8">
        <v>3</v>
      </c>
      <c r="Y8">
        <v>33</v>
      </c>
      <c r="Z8">
        <v>33</v>
      </c>
      <c r="AA8">
        <v>33</v>
      </c>
      <c r="AB8">
        <v>30</v>
      </c>
      <c r="AC8" t="s">
        <v>191</v>
      </c>
      <c r="AD8">
        <v>87476994938</v>
      </c>
      <c r="AE8" t="s">
        <v>192</v>
      </c>
      <c r="AF8" t="s">
        <v>193</v>
      </c>
      <c r="AG8" t="s">
        <v>82</v>
      </c>
      <c r="AH8" t="s">
        <v>194</v>
      </c>
      <c r="AI8" t="s">
        <v>84</v>
      </c>
      <c r="AJ8">
        <v>1.6</v>
      </c>
      <c r="AK8" t="s">
        <v>78</v>
      </c>
      <c r="AL8">
        <v>0</v>
      </c>
      <c r="AM8" t="s">
        <v>160</v>
      </c>
      <c r="AO8" t="s">
        <v>86</v>
      </c>
      <c r="AP8" t="s">
        <v>87</v>
      </c>
      <c r="AQ8" t="s">
        <v>195</v>
      </c>
      <c r="AR8" t="s">
        <v>196</v>
      </c>
      <c r="AS8" t="s">
        <v>197</v>
      </c>
      <c r="AT8" t="s">
        <v>164</v>
      </c>
      <c r="AU8" t="s">
        <v>165</v>
      </c>
      <c r="AV8" t="s">
        <v>198</v>
      </c>
      <c r="AW8" t="s">
        <v>199</v>
      </c>
      <c r="AX8" t="s">
        <v>200</v>
      </c>
      <c r="AY8" t="s">
        <v>201</v>
      </c>
      <c r="AZ8" t="s">
        <v>113</v>
      </c>
      <c r="BA8" t="s">
        <v>202</v>
      </c>
      <c r="BB8" t="s">
        <v>98</v>
      </c>
      <c r="BC8">
        <v>0</v>
      </c>
      <c r="BD8" t="s">
        <v>86</v>
      </c>
      <c r="BE8" t="s">
        <v>123</v>
      </c>
      <c r="BF8" t="s">
        <v>78</v>
      </c>
    </row>
    <row r="9" spans="1:63" hidden="1" x14ac:dyDescent="0.25">
      <c r="A9" t="str">
        <f>"870102400368"</f>
        <v>870102400368</v>
      </c>
      <c r="B9" t="s">
        <v>203</v>
      </c>
      <c r="C9" t="s">
        <v>204</v>
      </c>
      <c r="D9" t="s">
        <v>205</v>
      </c>
      <c r="E9" s="1">
        <v>31779</v>
      </c>
      <c r="F9" t="s">
        <v>66</v>
      </c>
      <c r="G9" t="s">
        <v>67</v>
      </c>
      <c r="H9" t="s">
        <v>104</v>
      </c>
      <c r="I9" t="s">
        <v>69</v>
      </c>
      <c r="J9" t="s">
        <v>206</v>
      </c>
      <c r="K9">
        <v>271</v>
      </c>
      <c r="L9" t="s">
        <v>71</v>
      </c>
      <c r="N9" t="s">
        <v>207</v>
      </c>
      <c r="O9" t="s">
        <v>73</v>
      </c>
      <c r="P9">
        <v>0</v>
      </c>
      <c r="Q9" t="s">
        <v>108</v>
      </c>
      <c r="R9" t="s">
        <v>208</v>
      </c>
      <c r="S9" t="s">
        <v>209</v>
      </c>
      <c r="V9" t="s">
        <v>77</v>
      </c>
      <c r="W9" t="s">
        <v>78</v>
      </c>
      <c r="X9">
        <v>0</v>
      </c>
      <c r="Y9">
        <v>11</v>
      </c>
      <c r="Z9">
        <v>11</v>
      </c>
      <c r="AA9">
        <v>11</v>
      </c>
      <c r="AB9">
        <v>11</v>
      </c>
      <c r="AC9" t="s">
        <v>210</v>
      </c>
      <c r="AD9">
        <v>87756760816</v>
      </c>
      <c r="AE9" t="s">
        <v>111</v>
      </c>
      <c r="AF9" t="s">
        <v>81</v>
      </c>
      <c r="AG9" t="s">
        <v>82</v>
      </c>
      <c r="AH9" t="s">
        <v>194</v>
      </c>
      <c r="AI9" t="s">
        <v>84</v>
      </c>
      <c r="AJ9">
        <v>0</v>
      </c>
      <c r="AK9" t="s">
        <v>78</v>
      </c>
      <c r="AL9">
        <v>0</v>
      </c>
      <c r="AQ9" t="s">
        <v>211</v>
      </c>
      <c r="AR9" t="s">
        <v>196</v>
      </c>
      <c r="AS9" t="s">
        <v>212</v>
      </c>
      <c r="AT9" t="s">
        <v>164</v>
      </c>
      <c r="AU9" t="s">
        <v>165</v>
      </c>
      <c r="AV9" t="s">
        <v>198</v>
      </c>
      <c r="AW9" t="s">
        <v>213</v>
      </c>
      <c r="AX9" t="s">
        <v>214</v>
      </c>
      <c r="AY9" t="s">
        <v>215</v>
      </c>
      <c r="AZ9" t="s">
        <v>113</v>
      </c>
      <c r="BC9">
        <v>0</v>
      </c>
      <c r="BD9" t="s">
        <v>99</v>
      </c>
      <c r="BE9" t="s">
        <v>123</v>
      </c>
      <c r="BF9" t="s">
        <v>78</v>
      </c>
    </row>
    <row r="10" spans="1:63" hidden="1" x14ac:dyDescent="0.25">
      <c r="A10" t="str">
        <f>"660101401555"</f>
        <v>660101401555</v>
      </c>
      <c r="B10" t="s">
        <v>216</v>
      </c>
      <c r="C10" t="s">
        <v>217</v>
      </c>
      <c r="D10" t="s">
        <v>218</v>
      </c>
      <c r="E10" s="1">
        <v>24108</v>
      </c>
      <c r="F10" t="s">
        <v>66</v>
      </c>
      <c r="G10" t="s">
        <v>67</v>
      </c>
      <c r="H10" t="s">
        <v>68</v>
      </c>
      <c r="I10" t="s">
        <v>69</v>
      </c>
      <c r="J10" t="s">
        <v>219</v>
      </c>
      <c r="K10">
        <v>190</v>
      </c>
      <c r="L10" t="s">
        <v>141</v>
      </c>
      <c r="N10" t="s">
        <v>72</v>
      </c>
      <c r="O10" t="s">
        <v>73</v>
      </c>
      <c r="P10">
        <v>1.5</v>
      </c>
      <c r="Q10" t="s">
        <v>108</v>
      </c>
      <c r="R10" t="s">
        <v>75</v>
      </c>
      <c r="S10" t="s">
        <v>109</v>
      </c>
      <c r="V10" t="s">
        <v>77</v>
      </c>
      <c r="W10" t="s">
        <v>78</v>
      </c>
      <c r="X10">
        <v>7</v>
      </c>
      <c r="Y10">
        <v>33</v>
      </c>
      <c r="Z10">
        <v>33</v>
      </c>
      <c r="AA10">
        <v>33</v>
      </c>
      <c r="AB10">
        <v>26</v>
      </c>
      <c r="AC10" t="s">
        <v>220</v>
      </c>
      <c r="AD10">
        <v>87759374266</v>
      </c>
      <c r="AE10" t="s">
        <v>129</v>
      </c>
      <c r="AF10" t="s">
        <v>81</v>
      </c>
      <c r="AG10" t="s">
        <v>82</v>
      </c>
      <c r="AH10" t="s">
        <v>221</v>
      </c>
      <c r="AI10" t="s">
        <v>84</v>
      </c>
      <c r="AJ10">
        <v>1.5</v>
      </c>
      <c r="AK10" t="s">
        <v>78</v>
      </c>
      <c r="AL10">
        <v>0</v>
      </c>
      <c r="AM10" t="s">
        <v>85</v>
      </c>
      <c r="AO10" t="s">
        <v>86</v>
      </c>
      <c r="AP10" t="s">
        <v>87</v>
      </c>
      <c r="AQ10" t="s">
        <v>144</v>
      </c>
      <c r="AR10" t="s">
        <v>222</v>
      </c>
      <c r="AS10" t="s">
        <v>146</v>
      </c>
      <c r="AT10" t="s">
        <v>91</v>
      </c>
      <c r="AU10" t="s">
        <v>223</v>
      </c>
      <c r="AV10" t="s">
        <v>224</v>
      </c>
      <c r="AW10" t="s">
        <v>225</v>
      </c>
      <c r="AX10" t="s">
        <v>226</v>
      </c>
      <c r="AY10" t="s">
        <v>227</v>
      </c>
      <c r="AZ10" t="s">
        <v>113</v>
      </c>
      <c r="BA10" t="s">
        <v>228</v>
      </c>
      <c r="BB10" t="s">
        <v>98</v>
      </c>
      <c r="BC10">
        <v>0</v>
      </c>
      <c r="BD10" t="s">
        <v>86</v>
      </c>
      <c r="BE10" t="s">
        <v>123</v>
      </c>
      <c r="BF10" t="s">
        <v>78</v>
      </c>
    </row>
    <row r="11" spans="1:63" hidden="1" x14ac:dyDescent="0.25">
      <c r="A11" t="str">
        <f>"710606401156"</f>
        <v>710606401156</v>
      </c>
      <c r="B11" t="s">
        <v>229</v>
      </c>
      <c r="C11" t="s">
        <v>230</v>
      </c>
      <c r="D11" t="s">
        <v>231</v>
      </c>
      <c r="E11" s="1">
        <v>26090</v>
      </c>
      <c r="F11" t="s">
        <v>66</v>
      </c>
      <c r="G11" t="s">
        <v>67</v>
      </c>
      <c r="H11" t="s">
        <v>68</v>
      </c>
      <c r="I11" t="s">
        <v>69</v>
      </c>
      <c r="J11" t="s">
        <v>232</v>
      </c>
      <c r="K11">
        <v>72</v>
      </c>
      <c r="L11" t="s">
        <v>141</v>
      </c>
      <c r="N11" t="s">
        <v>72</v>
      </c>
      <c r="O11" t="s">
        <v>73</v>
      </c>
      <c r="P11">
        <v>1.3</v>
      </c>
      <c r="Q11" t="s">
        <v>108</v>
      </c>
      <c r="R11" t="s">
        <v>75</v>
      </c>
      <c r="S11" t="s">
        <v>109</v>
      </c>
      <c r="V11" t="s">
        <v>77</v>
      </c>
      <c r="W11" t="s">
        <v>78</v>
      </c>
      <c r="X11">
        <v>15</v>
      </c>
      <c r="Y11">
        <v>32</v>
      </c>
      <c r="Z11">
        <v>32</v>
      </c>
      <c r="AA11">
        <v>32</v>
      </c>
      <c r="AB11">
        <v>17</v>
      </c>
      <c r="AC11" t="s">
        <v>233</v>
      </c>
      <c r="AD11">
        <v>87011902260</v>
      </c>
      <c r="AE11" t="s">
        <v>129</v>
      </c>
      <c r="AF11" t="s">
        <v>81</v>
      </c>
      <c r="AG11" t="s">
        <v>82</v>
      </c>
      <c r="AH11" t="s">
        <v>221</v>
      </c>
      <c r="AI11" t="s">
        <v>84</v>
      </c>
      <c r="AJ11">
        <v>1.5</v>
      </c>
      <c r="AK11" t="s">
        <v>78</v>
      </c>
      <c r="AL11">
        <v>0</v>
      </c>
      <c r="AM11" t="s">
        <v>85</v>
      </c>
      <c r="AO11" t="s">
        <v>86</v>
      </c>
      <c r="AP11" t="s">
        <v>87</v>
      </c>
      <c r="AQ11" t="s">
        <v>234</v>
      </c>
      <c r="AR11" t="s">
        <v>235</v>
      </c>
      <c r="AS11" t="s">
        <v>236</v>
      </c>
      <c r="AT11" t="s">
        <v>91</v>
      </c>
      <c r="AU11" t="s">
        <v>147</v>
      </c>
      <c r="AV11" t="s">
        <v>237</v>
      </c>
      <c r="AW11" t="s">
        <v>238</v>
      </c>
      <c r="AX11" t="s">
        <v>239</v>
      </c>
      <c r="AY11" t="s">
        <v>240</v>
      </c>
      <c r="AZ11" t="s">
        <v>221</v>
      </c>
      <c r="BA11" t="s">
        <v>241</v>
      </c>
      <c r="BB11" t="s">
        <v>98</v>
      </c>
      <c r="BC11">
        <v>0</v>
      </c>
      <c r="BD11" t="s">
        <v>99</v>
      </c>
      <c r="BE11" t="s">
        <v>123</v>
      </c>
      <c r="BF11" t="s">
        <v>78</v>
      </c>
    </row>
    <row r="12" spans="1:63" hidden="1" x14ac:dyDescent="0.25">
      <c r="A12" t="str">
        <f>"741004450229"</f>
        <v>741004450229</v>
      </c>
      <c r="B12" t="s">
        <v>242</v>
      </c>
      <c r="C12" t="s">
        <v>243</v>
      </c>
      <c r="D12" t="s">
        <v>244</v>
      </c>
      <c r="E12" s="1">
        <v>27306</v>
      </c>
      <c r="F12" t="s">
        <v>66</v>
      </c>
      <c r="G12" t="s">
        <v>67</v>
      </c>
      <c r="H12" t="s">
        <v>68</v>
      </c>
      <c r="I12" t="s">
        <v>69</v>
      </c>
      <c r="J12" t="s">
        <v>245</v>
      </c>
      <c r="K12">
        <v>202</v>
      </c>
      <c r="L12" t="s">
        <v>71</v>
      </c>
      <c r="N12" t="s">
        <v>72</v>
      </c>
      <c r="O12" t="s">
        <v>73</v>
      </c>
      <c r="P12">
        <v>1.4</v>
      </c>
      <c r="Q12" t="s">
        <v>108</v>
      </c>
      <c r="R12" t="s">
        <v>75</v>
      </c>
      <c r="S12" t="s">
        <v>109</v>
      </c>
      <c r="V12" t="s">
        <v>77</v>
      </c>
      <c r="W12" t="s">
        <v>78</v>
      </c>
      <c r="X12">
        <v>14</v>
      </c>
      <c r="Y12">
        <v>24</v>
      </c>
      <c r="Z12">
        <v>24</v>
      </c>
      <c r="AA12">
        <v>24</v>
      </c>
      <c r="AB12">
        <v>10</v>
      </c>
      <c r="AC12" t="s">
        <v>246</v>
      </c>
      <c r="AD12">
        <v>87054502823</v>
      </c>
      <c r="AE12" t="s">
        <v>129</v>
      </c>
      <c r="AF12" t="s">
        <v>81</v>
      </c>
      <c r="AG12" t="s">
        <v>82</v>
      </c>
      <c r="AH12" t="s">
        <v>221</v>
      </c>
      <c r="AI12" t="s">
        <v>84</v>
      </c>
      <c r="AJ12">
        <v>1.5</v>
      </c>
      <c r="AK12" t="s">
        <v>78</v>
      </c>
      <c r="AL12">
        <v>0</v>
      </c>
      <c r="AM12" t="s">
        <v>85</v>
      </c>
      <c r="AO12" t="s">
        <v>86</v>
      </c>
      <c r="AP12" t="s">
        <v>87</v>
      </c>
      <c r="AQ12" t="s">
        <v>247</v>
      </c>
      <c r="AR12" t="s">
        <v>248</v>
      </c>
      <c r="AS12" t="s">
        <v>249</v>
      </c>
      <c r="AT12" t="s">
        <v>164</v>
      </c>
      <c r="AU12" t="s">
        <v>250</v>
      </c>
      <c r="AV12" t="s">
        <v>251</v>
      </c>
      <c r="AW12" t="s">
        <v>252</v>
      </c>
      <c r="AX12" t="s">
        <v>253</v>
      </c>
      <c r="AY12" t="s">
        <v>254</v>
      </c>
      <c r="AZ12" t="s">
        <v>221</v>
      </c>
      <c r="BA12" t="s">
        <v>255</v>
      </c>
      <c r="BB12" t="s">
        <v>98</v>
      </c>
      <c r="BC12">
        <v>0</v>
      </c>
      <c r="BD12" t="s">
        <v>86</v>
      </c>
      <c r="BE12" t="s">
        <v>123</v>
      </c>
      <c r="BF12" t="s">
        <v>78</v>
      </c>
    </row>
    <row r="13" spans="1:63" hidden="1" x14ac:dyDescent="0.25">
      <c r="A13" t="str">
        <f>"770927400421"</f>
        <v>770927400421</v>
      </c>
      <c r="B13" t="s">
        <v>256</v>
      </c>
      <c r="C13" t="s">
        <v>257</v>
      </c>
      <c r="D13" t="s">
        <v>258</v>
      </c>
      <c r="E13" s="1">
        <v>28395</v>
      </c>
      <c r="F13" t="s">
        <v>66</v>
      </c>
      <c r="G13" t="s">
        <v>67</v>
      </c>
      <c r="H13" t="s">
        <v>68</v>
      </c>
      <c r="I13" t="s">
        <v>69</v>
      </c>
      <c r="J13" t="s">
        <v>259</v>
      </c>
      <c r="K13">
        <v>411</v>
      </c>
      <c r="L13" t="s">
        <v>71</v>
      </c>
      <c r="N13" t="s">
        <v>72</v>
      </c>
      <c r="O13" t="s">
        <v>73</v>
      </c>
      <c r="P13">
        <v>1.4</v>
      </c>
      <c r="Q13" t="s">
        <v>108</v>
      </c>
      <c r="R13" t="s">
        <v>75</v>
      </c>
      <c r="S13" t="s">
        <v>109</v>
      </c>
      <c r="V13" t="s">
        <v>77</v>
      </c>
      <c r="W13" t="s">
        <v>78</v>
      </c>
      <c r="X13">
        <v>4</v>
      </c>
      <c r="Y13">
        <v>22</v>
      </c>
      <c r="Z13">
        <v>22</v>
      </c>
      <c r="AA13">
        <v>22</v>
      </c>
      <c r="AB13">
        <v>18</v>
      </c>
      <c r="AC13" t="s">
        <v>260</v>
      </c>
      <c r="AD13">
        <v>87472323158</v>
      </c>
      <c r="AE13" t="s">
        <v>129</v>
      </c>
      <c r="AF13" t="s">
        <v>261</v>
      </c>
      <c r="AG13" t="s">
        <v>82</v>
      </c>
      <c r="AH13" t="s">
        <v>221</v>
      </c>
      <c r="AI13" t="s">
        <v>84</v>
      </c>
      <c r="AJ13">
        <v>1.5</v>
      </c>
      <c r="AK13" t="s">
        <v>78</v>
      </c>
      <c r="AL13">
        <v>0</v>
      </c>
      <c r="AM13" t="s">
        <v>85</v>
      </c>
      <c r="AO13" t="s">
        <v>86</v>
      </c>
      <c r="AP13" t="s">
        <v>87</v>
      </c>
      <c r="AQ13" t="s">
        <v>262</v>
      </c>
      <c r="AR13" t="s">
        <v>263</v>
      </c>
      <c r="AS13" t="s">
        <v>264</v>
      </c>
      <c r="AT13" t="s">
        <v>91</v>
      </c>
      <c r="AU13" t="s">
        <v>265</v>
      </c>
      <c r="AV13" t="s">
        <v>266</v>
      </c>
      <c r="AW13" t="s">
        <v>267</v>
      </c>
      <c r="AX13" t="s">
        <v>268</v>
      </c>
      <c r="AY13" t="s">
        <v>269</v>
      </c>
      <c r="AZ13" t="s">
        <v>113</v>
      </c>
      <c r="BA13" t="s">
        <v>270</v>
      </c>
      <c r="BB13" t="s">
        <v>98</v>
      </c>
      <c r="BC13">
        <v>0</v>
      </c>
      <c r="BD13" t="s">
        <v>86</v>
      </c>
      <c r="BE13" t="s">
        <v>123</v>
      </c>
      <c r="BF13" t="s">
        <v>78</v>
      </c>
    </row>
    <row r="14" spans="1:63" hidden="1" x14ac:dyDescent="0.25">
      <c r="A14" t="str">
        <f>"781202401521"</f>
        <v>781202401521</v>
      </c>
      <c r="B14" t="s">
        <v>271</v>
      </c>
      <c r="C14" t="s">
        <v>272</v>
      </c>
      <c r="D14" t="s">
        <v>273</v>
      </c>
      <c r="E14" s="1">
        <v>28826</v>
      </c>
      <c r="F14" t="s">
        <v>66</v>
      </c>
      <c r="G14" t="s">
        <v>67</v>
      </c>
      <c r="H14" t="s">
        <v>68</v>
      </c>
      <c r="I14" t="s">
        <v>69</v>
      </c>
      <c r="J14" t="s">
        <v>274</v>
      </c>
      <c r="K14">
        <v>162</v>
      </c>
      <c r="L14" t="s">
        <v>141</v>
      </c>
      <c r="N14" t="s">
        <v>72</v>
      </c>
      <c r="O14" t="s">
        <v>73</v>
      </c>
      <c r="P14">
        <v>1.4</v>
      </c>
      <c r="Q14" t="s">
        <v>108</v>
      </c>
      <c r="R14" t="s">
        <v>75</v>
      </c>
      <c r="S14" t="s">
        <v>109</v>
      </c>
      <c r="V14" t="s">
        <v>77</v>
      </c>
      <c r="W14" t="s">
        <v>78</v>
      </c>
      <c r="X14">
        <v>3</v>
      </c>
      <c r="Y14">
        <v>20</v>
      </c>
      <c r="Z14">
        <v>20</v>
      </c>
      <c r="AA14">
        <v>20</v>
      </c>
      <c r="AB14">
        <v>17</v>
      </c>
      <c r="AC14" t="s">
        <v>275</v>
      </c>
      <c r="AD14">
        <v>87014260744</v>
      </c>
      <c r="AE14" t="s">
        <v>129</v>
      </c>
      <c r="AF14" t="s">
        <v>112</v>
      </c>
      <c r="AG14" t="s">
        <v>82</v>
      </c>
      <c r="AH14" t="s">
        <v>221</v>
      </c>
      <c r="AI14" t="s">
        <v>84</v>
      </c>
      <c r="AJ14">
        <v>1.5</v>
      </c>
      <c r="AK14" t="s">
        <v>78</v>
      </c>
      <c r="AL14">
        <v>0</v>
      </c>
      <c r="AM14" t="s">
        <v>160</v>
      </c>
      <c r="AO14" t="s">
        <v>86</v>
      </c>
      <c r="AP14" t="s">
        <v>87</v>
      </c>
      <c r="AQ14" t="s">
        <v>211</v>
      </c>
      <c r="AR14" t="s">
        <v>276</v>
      </c>
      <c r="AS14" t="s">
        <v>212</v>
      </c>
      <c r="AT14" t="s">
        <v>164</v>
      </c>
      <c r="AU14" t="s">
        <v>165</v>
      </c>
      <c r="AV14" t="s">
        <v>198</v>
      </c>
      <c r="AW14" t="s">
        <v>277</v>
      </c>
      <c r="AX14" t="s">
        <v>278</v>
      </c>
      <c r="AY14" t="s">
        <v>279</v>
      </c>
      <c r="AZ14" t="s">
        <v>113</v>
      </c>
      <c r="BA14" t="s">
        <v>280</v>
      </c>
      <c r="BB14" t="s">
        <v>98</v>
      </c>
      <c r="BC14">
        <v>0</v>
      </c>
      <c r="BD14" t="s">
        <v>86</v>
      </c>
      <c r="BE14" t="s">
        <v>123</v>
      </c>
      <c r="BF14" t="s">
        <v>78</v>
      </c>
    </row>
    <row r="15" spans="1:63" hidden="1" x14ac:dyDescent="0.25">
      <c r="A15" t="str">
        <f>"701224401011"</f>
        <v>701224401011</v>
      </c>
      <c r="B15" t="s">
        <v>281</v>
      </c>
      <c r="C15" t="s">
        <v>282</v>
      </c>
      <c r="D15" t="s">
        <v>283</v>
      </c>
      <c r="E15" s="1">
        <v>25926</v>
      </c>
      <c r="F15" t="s">
        <v>66</v>
      </c>
      <c r="G15" t="s">
        <v>67</v>
      </c>
      <c r="H15" t="s">
        <v>68</v>
      </c>
      <c r="I15" t="s">
        <v>69</v>
      </c>
      <c r="J15" t="s">
        <v>284</v>
      </c>
      <c r="K15" t="s">
        <v>285</v>
      </c>
      <c r="L15" t="s">
        <v>141</v>
      </c>
      <c r="N15" t="s">
        <v>72</v>
      </c>
      <c r="O15" t="s">
        <v>73</v>
      </c>
      <c r="P15">
        <v>1.5</v>
      </c>
      <c r="Q15" t="s">
        <v>108</v>
      </c>
      <c r="R15" t="s">
        <v>75</v>
      </c>
      <c r="S15" t="s">
        <v>109</v>
      </c>
      <c r="V15" t="s">
        <v>77</v>
      </c>
      <c r="W15" t="s">
        <v>78</v>
      </c>
      <c r="X15">
        <v>8</v>
      </c>
      <c r="Y15">
        <v>29</v>
      </c>
      <c r="Z15">
        <v>29</v>
      </c>
      <c r="AA15">
        <v>29</v>
      </c>
      <c r="AB15">
        <v>21</v>
      </c>
      <c r="AC15" t="s">
        <v>286</v>
      </c>
      <c r="AD15">
        <v>87472323135</v>
      </c>
      <c r="AE15" t="s">
        <v>129</v>
      </c>
      <c r="AF15" t="s">
        <v>112</v>
      </c>
      <c r="AG15" t="s">
        <v>82</v>
      </c>
      <c r="AH15" t="s">
        <v>221</v>
      </c>
      <c r="AI15" t="s">
        <v>84</v>
      </c>
      <c r="AJ15">
        <v>1.5</v>
      </c>
      <c r="AK15" t="s">
        <v>78</v>
      </c>
      <c r="AL15">
        <v>0</v>
      </c>
      <c r="AM15" t="s">
        <v>85</v>
      </c>
      <c r="AO15" t="s">
        <v>86</v>
      </c>
      <c r="AP15" t="s">
        <v>87</v>
      </c>
      <c r="AQ15" t="s">
        <v>116</v>
      </c>
      <c r="AR15" t="s">
        <v>221</v>
      </c>
      <c r="AS15" t="s">
        <v>117</v>
      </c>
      <c r="AT15" t="s">
        <v>118</v>
      </c>
      <c r="AU15" t="s">
        <v>119</v>
      </c>
      <c r="AV15">
        <v>36</v>
      </c>
      <c r="AW15" t="s">
        <v>120</v>
      </c>
      <c r="AX15" t="s">
        <v>70</v>
      </c>
      <c r="AY15" t="s">
        <v>287</v>
      </c>
      <c r="AZ15" t="s">
        <v>113</v>
      </c>
      <c r="BA15" t="s">
        <v>288</v>
      </c>
      <c r="BB15" t="s">
        <v>98</v>
      </c>
      <c r="BC15">
        <v>0</v>
      </c>
      <c r="BD15" t="s">
        <v>86</v>
      </c>
      <c r="BE15" t="s">
        <v>123</v>
      </c>
      <c r="BF15" t="s">
        <v>78</v>
      </c>
    </row>
    <row r="16" spans="1:63" hidden="1" x14ac:dyDescent="0.25">
      <c r="A16" t="str">
        <f>"730804450293"</f>
        <v>730804450293</v>
      </c>
      <c r="B16" t="s">
        <v>289</v>
      </c>
      <c r="C16" t="s">
        <v>290</v>
      </c>
      <c r="D16" t="s">
        <v>291</v>
      </c>
      <c r="E16" s="1">
        <v>26880</v>
      </c>
      <c r="F16" t="s">
        <v>66</v>
      </c>
      <c r="G16" t="s">
        <v>67</v>
      </c>
      <c r="H16" t="s">
        <v>68</v>
      </c>
      <c r="I16" t="s">
        <v>69</v>
      </c>
      <c r="J16" t="s">
        <v>292</v>
      </c>
      <c r="K16">
        <v>358</v>
      </c>
      <c r="L16" t="s">
        <v>71</v>
      </c>
      <c r="N16" t="s">
        <v>72</v>
      </c>
      <c r="O16" t="s">
        <v>73</v>
      </c>
      <c r="P16">
        <v>1.4</v>
      </c>
      <c r="Q16" t="s">
        <v>108</v>
      </c>
      <c r="R16" t="s">
        <v>75</v>
      </c>
      <c r="S16" t="s">
        <v>109</v>
      </c>
      <c r="V16" t="s">
        <v>77</v>
      </c>
      <c r="W16" t="s">
        <v>78</v>
      </c>
      <c r="X16">
        <v>1</v>
      </c>
      <c r="Y16">
        <v>24</v>
      </c>
      <c r="Z16">
        <v>24</v>
      </c>
      <c r="AA16">
        <v>24</v>
      </c>
      <c r="AB16">
        <v>23</v>
      </c>
      <c r="AC16" t="s">
        <v>293</v>
      </c>
      <c r="AD16">
        <v>87073921700</v>
      </c>
      <c r="AE16" t="s">
        <v>129</v>
      </c>
      <c r="AF16" t="s">
        <v>81</v>
      </c>
      <c r="AG16" t="s">
        <v>82</v>
      </c>
      <c r="AH16" t="s">
        <v>221</v>
      </c>
      <c r="AI16" t="s">
        <v>84</v>
      </c>
      <c r="AJ16">
        <v>1.5</v>
      </c>
      <c r="AK16" t="s">
        <v>78</v>
      </c>
      <c r="AL16">
        <v>0</v>
      </c>
      <c r="AM16" t="s">
        <v>85</v>
      </c>
      <c r="AO16" t="s">
        <v>86</v>
      </c>
      <c r="AP16" t="s">
        <v>87</v>
      </c>
      <c r="AQ16" t="s">
        <v>161</v>
      </c>
      <c r="AR16" t="s">
        <v>294</v>
      </c>
      <c r="AS16" t="s">
        <v>249</v>
      </c>
      <c r="AT16" t="s">
        <v>164</v>
      </c>
      <c r="AU16" t="s">
        <v>165</v>
      </c>
      <c r="AV16" t="s">
        <v>251</v>
      </c>
      <c r="AW16" t="s">
        <v>295</v>
      </c>
      <c r="AX16" t="s">
        <v>296</v>
      </c>
      <c r="AY16" t="s">
        <v>297</v>
      </c>
      <c r="AZ16" t="s">
        <v>113</v>
      </c>
      <c r="BA16" t="s">
        <v>136</v>
      </c>
      <c r="BB16" t="s">
        <v>98</v>
      </c>
      <c r="BC16">
        <v>0</v>
      </c>
      <c r="BD16" t="s">
        <v>86</v>
      </c>
      <c r="BE16" t="s">
        <v>123</v>
      </c>
      <c r="BF16" t="s">
        <v>78</v>
      </c>
    </row>
    <row r="17" spans="1:58" hidden="1" x14ac:dyDescent="0.25">
      <c r="A17" t="str">
        <f>"601223450231"</f>
        <v>601223450231</v>
      </c>
      <c r="B17" t="s">
        <v>298</v>
      </c>
      <c r="C17" t="s">
        <v>299</v>
      </c>
      <c r="D17" t="s">
        <v>300</v>
      </c>
      <c r="E17" s="1">
        <v>22273</v>
      </c>
      <c r="F17" t="s">
        <v>66</v>
      </c>
      <c r="G17" t="s">
        <v>67</v>
      </c>
      <c r="H17" t="s">
        <v>104</v>
      </c>
      <c r="I17" t="s">
        <v>69</v>
      </c>
      <c r="J17" t="s">
        <v>301</v>
      </c>
      <c r="K17">
        <v>16</v>
      </c>
      <c r="L17" t="s">
        <v>71</v>
      </c>
      <c r="N17" t="s">
        <v>72</v>
      </c>
      <c r="O17" t="s">
        <v>73</v>
      </c>
      <c r="P17">
        <v>1.4</v>
      </c>
      <c r="Q17" t="s">
        <v>108</v>
      </c>
      <c r="R17" t="s">
        <v>75</v>
      </c>
      <c r="S17" t="s">
        <v>109</v>
      </c>
      <c r="V17" t="s">
        <v>77</v>
      </c>
      <c r="W17" t="s">
        <v>78</v>
      </c>
      <c r="X17">
        <v>17</v>
      </c>
      <c r="Y17">
        <v>42</v>
      </c>
      <c r="Z17">
        <v>42</v>
      </c>
      <c r="AA17">
        <v>42</v>
      </c>
      <c r="AB17">
        <v>25</v>
      </c>
      <c r="AC17" t="s">
        <v>302</v>
      </c>
      <c r="AD17">
        <v>87478138328</v>
      </c>
      <c r="AE17" t="s">
        <v>192</v>
      </c>
      <c r="AF17" t="s">
        <v>303</v>
      </c>
      <c r="AG17" t="s">
        <v>82</v>
      </c>
      <c r="AH17" t="s">
        <v>304</v>
      </c>
      <c r="AI17" t="s">
        <v>84</v>
      </c>
      <c r="AJ17">
        <v>0.5</v>
      </c>
      <c r="AK17" t="s">
        <v>78</v>
      </c>
      <c r="AL17">
        <v>0</v>
      </c>
      <c r="AM17" t="s">
        <v>85</v>
      </c>
      <c r="AO17" t="s">
        <v>86</v>
      </c>
      <c r="AP17" t="s">
        <v>87</v>
      </c>
      <c r="AQ17" t="s">
        <v>195</v>
      </c>
      <c r="AR17" t="s">
        <v>305</v>
      </c>
      <c r="AS17" t="s">
        <v>306</v>
      </c>
      <c r="AT17" t="s">
        <v>164</v>
      </c>
      <c r="AU17" t="s">
        <v>165</v>
      </c>
      <c r="AV17" t="s">
        <v>307</v>
      </c>
      <c r="AW17" t="s">
        <v>308</v>
      </c>
      <c r="AX17" t="s">
        <v>309</v>
      </c>
      <c r="AY17" t="s">
        <v>310</v>
      </c>
      <c r="AZ17" t="s">
        <v>113</v>
      </c>
      <c r="BA17" t="s">
        <v>311</v>
      </c>
      <c r="BB17" t="s">
        <v>98</v>
      </c>
      <c r="BC17">
        <v>0</v>
      </c>
      <c r="BD17" t="s">
        <v>99</v>
      </c>
      <c r="BE17" t="s">
        <v>312</v>
      </c>
      <c r="BF17" t="s">
        <v>78</v>
      </c>
    </row>
    <row r="18" spans="1:58" hidden="1" x14ac:dyDescent="0.25">
      <c r="A18" t="str">
        <f>"620817400186"</f>
        <v>620817400186</v>
      </c>
      <c r="B18" t="s">
        <v>313</v>
      </c>
      <c r="C18" t="s">
        <v>314</v>
      </c>
      <c r="D18" t="s">
        <v>315</v>
      </c>
      <c r="E18" s="1">
        <v>22875</v>
      </c>
      <c r="F18" t="s">
        <v>66</v>
      </c>
      <c r="G18" t="s">
        <v>67</v>
      </c>
      <c r="H18" t="s">
        <v>68</v>
      </c>
      <c r="I18" t="s">
        <v>69</v>
      </c>
      <c r="J18" t="s">
        <v>316</v>
      </c>
      <c r="K18">
        <v>24</v>
      </c>
      <c r="L18" t="s">
        <v>71</v>
      </c>
      <c r="N18" t="s">
        <v>72</v>
      </c>
      <c r="O18" t="s">
        <v>73</v>
      </c>
      <c r="P18">
        <v>1.5</v>
      </c>
      <c r="Q18" t="s">
        <v>108</v>
      </c>
      <c r="R18" t="s">
        <v>75</v>
      </c>
      <c r="S18" t="s">
        <v>109</v>
      </c>
      <c r="V18" t="s">
        <v>77</v>
      </c>
      <c r="W18" t="s">
        <v>78</v>
      </c>
      <c r="X18">
        <v>2</v>
      </c>
      <c r="Y18">
        <v>36</v>
      </c>
      <c r="Z18">
        <v>36</v>
      </c>
      <c r="AA18">
        <v>36</v>
      </c>
      <c r="AB18">
        <v>34</v>
      </c>
      <c r="AC18" t="s">
        <v>317</v>
      </c>
      <c r="AD18">
        <v>87777040997</v>
      </c>
      <c r="AE18" t="s">
        <v>129</v>
      </c>
      <c r="AF18" t="s">
        <v>81</v>
      </c>
      <c r="AG18" t="s">
        <v>82</v>
      </c>
      <c r="AH18" t="s">
        <v>304</v>
      </c>
      <c r="AI18" t="s">
        <v>84</v>
      </c>
      <c r="AJ18">
        <v>1.5</v>
      </c>
      <c r="AK18" t="s">
        <v>78</v>
      </c>
      <c r="AL18">
        <v>0</v>
      </c>
      <c r="AM18" t="s">
        <v>85</v>
      </c>
      <c r="AO18" t="s">
        <v>86</v>
      </c>
      <c r="AP18" t="s">
        <v>87</v>
      </c>
      <c r="AQ18" t="s">
        <v>318</v>
      </c>
      <c r="AR18" t="s">
        <v>319</v>
      </c>
      <c r="AS18" t="s">
        <v>320</v>
      </c>
      <c r="AT18" t="s">
        <v>91</v>
      </c>
      <c r="AU18" t="s">
        <v>147</v>
      </c>
      <c r="AV18" t="s">
        <v>321</v>
      </c>
      <c r="AW18" t="s">
        <v>322</v>
      </c>
      <c r="AX18" t="s">
        <v>323</v>
      </c>
      <c r="AY18" t="s">
        <v>324</v>
      </c>
      <c r="AZ18" t="s">
        <v>113</v>
      </c>
      <c r="BA18" t="s">
        <v>325</v>
      </c>
      <c r="BB18" t="s">
        <v>98</v>
      </c>
      <c r="BC18">
        <v>0</v>
      </c>
      <c r="BD18" t="s">
        <v>86</v>
      </c>
      <c r="BE18" t="s">
        <v>326</v>
      </c>
      <c r="BF18" t="s">
        <v>78</v>
      </c>
    </row>
    <row r="19" spans="1:58" hidden="1" x14ac:dyDescent="0.25">
      <c r="A19" t="str">
        <f>"760817300445"</f>
        <v>760817300445</v>
      </c>
      <c r="B19" t="s">
        <v>327</v>
      </c>
      <c r="C19" t="s">
        <v>328</v>
      </c>
      <c r="D19" t="s">
        <v>329</v>
      </c>
      <c r="E19" s="1">
        <v>27989</v>
      </c>
      <c r="F19" t="s">
        <v>157</v>
      </c>
      <c r="G19" t="s">
        <v>67</v>
      </c>
      <c r="H19" t="s">
        <v>68</v>
      </c>
      <c r="I19" t="s">
        <v>330</v>
      </c>
      <c r="J19" t="s">
        <v>331</v>
      </c>
      <c r="K19">
        <v>94</v>
      </c>
      <c r="L19" t="s">
        <v>106</v>
      </c>
      <c r="N19" t="s">
        <v>72</v>
      </c>
      <c r="O19" t="s">
        <v>73</v>
      </c>
      <c r="P19">
        <v>1.5</v>
      </c>
      <c r="Q19" t="s">
        <v>108</v>
      </c>
      <c r="R19" t="s">
        <v>75</v>
      </c>
      <c r="S19" t="s">
        <v>109</v>
      </c>
      <c r="V19" t="s">
        <v>77</v>
      </c>
      <c r="W19" t="s">
        <v>78</v>
      </c>
      <c r="X19">
        <v>1</v>
      </c>
      <c r="Y19">
        <v>17</v>
      </c>
      <c r="Z19">
        <v>17</v>
      </c>
      <c r="AA19">
        <v>17</v>
      </c>
      <c r="AB19">
        <v>16</v>
      </c>
      <c r="AC19" t="s">
        <v>332</v>
      </c>
      <c r="AD19">
        <v>87475128076</v>
      </c>
      <c r="AE19" t="s">
        <v>111</v>
      </c>
      <c r="AF19" t="s">
        <v>81</v>
      </c>
      <c r="AG19" t="s">
        <v>82</v>
      </c>
      <c r="AH19" t="s">
        <v>333</v>
      </c>
      <c r="AI19" t="s">
        <v>84</v>
      </c>
      <c r="AJ19">
        <v>1.5</v>
      </c>
      <c r="AK19" t="s">
        <v>78</v>
      </c>
      <c r="AL19">
        <v>0</v>
      </c>
      <c r="AM19" t="s">
        <v>160</v>
      </c>
      <c r="AO19" t="s">
        <v>86</v>
      </c>
      <c r="AP19" t="s">
        <v>87</v>
      </c>
      <c r="AQ19" t="s">
        <v>161</v>
      </c>
      <c r="AR19" t="s">
        <v>248</v>
      </c>
      <c r="AS19" t="s">
        <v>249</v>
      </c>
      <c r="AT19" t="s">
        <v>164</v>
      </c>
      <c r="AU19" t="s">
        <v>165</v>
      </c>
      <c r="AV19" t="s">
        <v>334</v>
      </c>
      <c r="AW19" t="s">
        <v>335</v>
      </c>
      <c r="AX19" t="s">
        <v>336</v>
      </c>
      <c r="AY19" t="s">
        <v>337</v>
      </c>
      <c r="AZ19" t="s">
        <v>113</v>
      </c>
      <c r="BA19" t="s">
        <v>338</v>
      </c>
      <c r="BB19" t="s">
        <v>98</v>
      </c>
      <c r="BC19">
        <v>0</v>
      </c>
      <c r="BD19" t="s">
        <v>99</v>
      </c>
      <c r="BE19" t="s">
        <v>123</v>
      </c>
      <c r="BF19" t="s">
        <v>339</v>
      </c>
    </row>
    <row r="20" spans="1:58" hidden="1" x14ac:dyDescent="0.25">
      <c r="A20" t="str">
        <f>"611119400221"</f>
        <v>611119400221</v>
      </c>
      <c r="B20" t="s">
        <v>340</v>
      </c>
      <c r="C20" t="s">
        <v>272</v>
      </c>
      <c r="D20" t="s">
        <v>341</v>
      </c>
      <c r="E20" s="1">
        <v>22604</v>
      </c>
      <c r="F20" t="s">
        <v>66</v>
      </c>
      <c r="G20" t="s">
        <v>67</v>
      </c>
      <c r="H20" t="s">
        <v>68</v>
      </c>
      <c r="I20" t="s">
        <v>69</v>
      </c>
      <c r="J20" t="s">
        <v>342</v>
      </c>
      <c r="K20">
        <v>147</v>
      </c>
      <c r="L20" t="s">
        <v>71</v>
      </c>
      <c r="N20" t="s">
        <v>72</v>
      </c>
      <c r="O20" t="s">
        <v>343</v>
      </c>
      <c r="P20">
        <v>1.5</v>
      </c>
      <c r="Q20" t="s">
        <v>108</v>
      </c>
      <c r="R20" t="s">
        <v>75</v>
      </c>
      <c r="S20" t="s">
        <v>109</v>
      </c>
      <c r="V20" t="s">
        <v>77</v>
      </c>
      <c r="W20" t="s">
        <v>78</v>
      </c>
      <c r="X20">
        <v>30</v>
      </c>
      <c r="Y20">
        <v>36</v>
      </c>
      <c r="Z20">
        <v>36</v>
      </c>
      <c r="AA20">
        <v>36</v>
      </c>
      <c r="AB20">
        <v>6</v>
      </c>
      <c r="AC20" t="s">
        <v>344</v>
      </c>
      <c r="AD20">
        <v>87474644163</v>
      </c>
      <c r="AE20" t="s">
        <v>345</v>
      </c>
      <c r="AF20" t="s">
        <v>346</v>
      </c>
      <c r="AG20" t="s">
        <v>82</v>
      </c>
      <c r="AK20" t="s">
        <v>78</v>
      </c>
      <c r="AL20">
        <v>0</v>
      </c>
      <c r="AM20" t="s">
        <v>85</v>
      </c>
      <c r="AO20" t="s">
        <v>86</v>
      </c>
      <c r="AP20" t="s">
        <v>87</v>
      </c>
      <c r="AQ20" t="s">
        <v>116</v>
      </c>
      <c r="AR20" t="s">
        <v>347</v>
      </c>
      <c r="AS20" t="s">
        <v>117</v>
      </c>
      <c r="AT20" t="s">
        <v>118</v>
      </c>
      <c r="AU20" t="s">
        <v>119</v>
      </c>
      <c r="AV20">
        <v>32</v>
      </c>
      <c r="AW20" t="s">
        <v>120</v>
      </c>
      <c r="AX20" t="s">
        <v>70</v>
      </c>
      <c r="AY20">
        <v>3506</v>
      </c>
      <c r="AZ20" t="s">
        <v>113</v>
      </c>
      <c r="BD20" t="s">
        <v>99</v>
      </c>
      <c r="BE20" t="s">
        <v>123</v>
      </c>
      <c r="BF20" t="s">
        <v>78</v>
      </c>
    </row>
    <row r="21" spans="1:58" hidden="1" x14ac:dyDescent="0.25">
      <c r="A21" t="str">
        <f>"870428451256"</f>
        <v>870428451256</v>
      </c>
      <c r="B21" t="s">
        <v>348</v>
      </c>
      <c r="C21" t="s">
        <v>349</v>
      </c>
      <c r="D21" t="s">
        <v>103</v>
      </c>
      <c r="E21" s="1">
        <v>31895</v>
      </c>
      <c r="F21" t="s">
        <v>66</v>
      </c>
      <c r="G21" t="s">
        <v>67</v>
      </c>
      <c r="H21" t="s">
        <v>104</v>
      </c>
      <c r="I21" t="s">
        <v>69</v>
      </c>
      <c r="J21" t="s">
        <v>350</v>
      </c>
      <c r="K21">
        <v>97</v>
      </c>
      <c r="L21" t="s">
        <v>141</v>
      </c>
      <c r="N21" t="s">
        <v>72</v>
      </c>
      <c r="O21" t="s">
        <v>73</v>
      </c>
      <c r="P21">
        <v>1.5</v>
      </c>
      <c r="Q21" t="s">
        <v>108</v>
      </c>
      <c r="R21" t="s">
        <v>75</v>
      </c>
      <c r="S21" t="s">
        <v>109</v>
      </c>
      <c r="V21" t="s">
        <v>77</v>
      </c>
      <c r="W21" t="s">
        <v>78</v>
      </c>
      <c r="X21">
        <v>9</v>
      </c>
      <c r="Y21">
        <v>11</v>
      </c>
      <c r="Z21">
        <v>11</v>
      </c>
      <c r="AA21">
        <v>11</v>
      </c>
      <c r="AB21">
        <v>2</v>
      </c>
      <c r="AC21" t="s">
        <v>351</v>
      </c>
      <c r="AD21">
        <v>87714499272</v>
      </c>
      <c r="AE21" t="s">
        <v>345</v>
      </c>
      <c r="AF21" t="s">
        <v>346</v>
      </c>
      <c r="AG21" t="s">
        <v>82</v>
      </c>
      <c r="AH21" t="s">
        <v>143</v>
      </c>
      <c r="AI21" t="s">
        <v>84</v>
      </c>
      <c r="AJ21">
        <v>1.5</v>
      </c>
      <c r="AK21" t="s">
        <v>78</v>
      </c>
      <c r="AL21">
        <v>0</v>
      </c>
      <c r="AM21" t="s">
        <v>85</v>
      </c>
      <c r="AO21" t="s">
        <v>86</v>
      </c>
      <c r="AP21" t="s">
        <v>87</v>
      </c>
      <c r="AQ21" t="s">
        <v>131</v>
      </c>
      <c r="AR21" t="s">
        <v>143</v>
      </c>
      <c r="AS21" t="s">
        <v>352</v>
      </c>
      <c r="AT21" t="s">
        <v>118</v>
      </c>
      <c r="AU21" t="s">
        <v>119</v>
      </c>
      <c r="AV21">
        <v>320</v>
      </c>
      <c r="AW21" t="s">
        <v>353</v>
      </c>
      <c r="AX21" t="s">
        <v>354</v>
      </c>
      <c r="AY21" t="s">
        <v>355</v>
      </c>
      <c r="AZ21" t="s">
        <v>356</v>
      </c>
      <c r="BA21" t="s">
        <v>357</v>
      </c>
      <c r="BB21" t="s">
        <v>98</v>
      </c>
      <c r="BC21">
        <v>0</v>
      </c>
      <c r="BD21" t="s">
        <v>99</v>
      </c>
      <c r="BE21" t="s">
        <v>358</v>
      </c>
      <c r="BF21" t="s">
        <v>78</v>
      </c>
    </row>
    <row r="22" spans="1:58" hidden="1" x14ac:dyDescent="0.25">
      <c r="A22" t="str">
        <f>"670228400586"</f>
        <v>670228400586</v>
      </c>
      <c r="B22" t="s">
        <v>359</v>
      </c>
      <c r="C22" t="s">
        <v>360</v>
      </c>
      <c r="D22" t="s">
        <v>103</v>
      </c>
      <c r="E22" s="1">
        <v>24531</v>
      </c>
      <c r="F22" t="s">
        <v>66</v>
      </c>
      <c r="G22" t="s">
        <v>67</v>
      </c>
      <c r="H22" t="s">
        <v>104</v>
      </c>
      <c r="I22" t="s">
        <v>69</v>
      </c>
      <c r="J22" t="s">
        <v>361</v>
      </c>
      <c r="K22">
        <v>12</v>
      </c>
      <c r="L22" t="s">
        <v>362</v>
      </c>
      <c r="N22" t="s">
        <v>72</v>
      </c>
      <c r="O22" t="s">
        <v>363</v>
      </c>
      <c r="P22">
        <v>1</v>
      </c>
      <c r="Q22" t="s">
        <v>108</v>
      </c>
      <c r="R22" t="s">
        <v>75</v>
      </c>
      <c r="S22" t="s">
        <v>364</v>
      </c>
      <c r="V22" t="s">
        <v>365</v>
      </c>
      <c r="X22">
        <v>0</v>
      </c>
      <c r="Y22">
        <v>3</v>
      </c>
      <c r="AB22">
        <v>3</v>
      </c>
      <c r="AK22" t="s">
        <v>78</v>
      </c>
      <c r="AL22">
        <v>0</v>
      </c>
      <c r="AR22" t="s">
        <v>113</v>
      </c>
      <c r="BE22"/>
    </row>
    <row r="23" spans="1:58" hidden="1" x14ac:dyDescent="0.25">
      <c r="A23" t="str">
        <f>"870516350021"</f>
        <v>870516350021</v>
      </c>
      <c r="B23" t="s">
        <v>366</v>
      </c>
      <c r="C23" t="s">
        <v>367</v>
      </c>
      <c r="D23" t="s">
        <v>368</v>
      </c>
      <c r="E23" s="1">
        <v>31913</v>
      </c>
      <c r="F23" t="s">
        <v>157</v>
      </c>
      <c r="G23" t="s">
        <v>67</v>
      </c>
      <c r="H23" t="s">
        <v>369</v>
      </c>
      <c r="I23" t="s">
        <v>330</v>
      </c>
      <c r="J23" t="s">
        <v>370</v>
      </c>
      <c r="K23">
        <v>59</v>
      </c>
      <c r="L23" t="s">
        <v>362</v>
      </c>
      <c r="N23" t="s">
        <v>72</v>
      </c>
      <c r="O23" t="s">
        <v>371</v>
      </c>
      <c r="P23">
        <v>1</v>
      </c>
      <c r="Q23" t="s">
        <v>108</v>
      </c>
      <c r="R23" t="s">
        <v>75</v>
      </c>
      <c r="S23" t="s">
        <v>76</v>
      </c>
      <c r="V23" t="s">
        <v>365</v>
      </c>
      <c r="X23">
        <v>5</v>
      </c>
      <c r="Y23">
        <v>9</v>
      </c>
      <c r="AB23">
        <v>4</v>
      </c>
      <c r="AK23" t="s">
        <v>78</v>
      </c>
      <c r="AL23">
        <v>0</v>
      </c>
      <c r="AR23" t="s">
        <v>113</v>
      </c>
      <c r="BE23"/>
    </row>
    <row r="24" spans="1:58" hidden="1" x14ac:dyDescent="0.25">
      <c r="A24" t="str">
        <f>"640307400048"</f>
        <v>640307400048</v>
      </c>
      <c r="B24" t="s">
        <v>372</v>
      </c>
      <c r="C24" t="s">
        <v>373</v>
      </c>
      <c r="D24" t="s">
        <v>126</v>
      </c>
      <c r="E24" s="1">
        <v>23443</v>
      </c>
      <c r="F24" t="s">
        <v>66</v>
      </c>
      <c r="G24" t="s">
        <v>67</v>
      </c>
      <c r="H24" t="s">
        <v>104</v>
      </c>
      <c r="I24" t="s">
        <v>69</v>
      </c>
      <c r="J24" t="s">
        <v>374</v>
      </c>
      <c r="K24">
        <v>39</v>
      </c>
      <c r="L24" t="s">
        <v>71</v>
      </c>
      <c r="N24" t="s">
        <v>72</v>
      </c>
      <c r="O24" t="s">
        <v>375</v>
      </c>
      <c r="P24">
        <v>1</v>
      </c>
      <c r="Q24" t="s">
        <v>108</v>
      </c>
      <c r="R24" t="s">
        <v>75</v>
      </c>
      <c r="S24" t="s">
        <v>376</v>
      </c>
      <c r="V24" t="s">
        <v>77</v>
      </c>
      <c r="W24" t="s">
        <v>78</v>
      </c>
      <c r="X24">
        <v>5</v>
      </c>
      <c r="Y24">
        <v>17</v>
      </c>
      <c r="Z24">
        <v>16</v>
      </c>
      <c r="AA24">
        <v>16</v>
      </c>
      <c r="AB24">
        <v>12</v>
      </c>
      <c r="AC24" t="s">
        <v>377</v>
      </c>
      <c r="AD24">
        <v>87478138296</v>
      </c>
      <c r="AE24" t="s">
        <v>179</v>
      </c>
      <c r="AG24" t="s">
        <v>82</v>
      </c>
      <c r="AK24" t="s">
        <v>78</v>
      </c>
      <c r="AL24">
        <v>0</v>
      </c>
      <c r="AM24" t="s">
        <v>85</v>
      </c>
      <c r="AO24" t="s">
        <v>86</v>
      </c>
      <c r="AP24" t="s">
        <v>87</v>
      </c>
      <c r="AQ24" t="s">
        <v>378</v>
      </c>
      <c r="AZ24" t="s">
        <v>113</v>
      </c>
      <c r="BD24" t="s">
        <v>99</v>
      </c>
      <c r="BE24" t="s">
        <v>123</v>
      </c>
      <c r="BF24" t="s">
        <v>78</v>
      </c>
    </row>
    <row r="25" spans="1:58" hidden="1" x14ac:dyDescent="0.25">
      <c r="A25" t="str">
        <f>"660817450050"</f>
        <v>660817450050</v>
      </c>
      <c r="B25" t="s">
        <v>379</v>
      </c>
      <c r="C25" t="s">
        <v>204</v>
      </c>
      <c r="D25" t="s">
        <v>205</v>
      </c>
      <c r="E25" s="1">
        <v>24336</v>
      </c>
      <c r="F25" t="s">
        <v>66</v>
      </c>
      <c r="G25" t="s">
        <v>67</v>
      </c>
      <c r="H25" t="s">
        <v>369</v>
      </c>
      <c r="I25" t="s">
        <v>69</v>
      </c>
      <c r="J25" t="s">
        <v>380</v>
      </c>
      <c r="K25">
        <v>137</v>
      </c>
      <c r="L25" t="s">
        <v>362</v>
      </c>
      <c r="N25" t="s">
        <v>72</v>
      </c>
      <c r="O25" t="s">
        <v>363</v>
      </c>
      <c r="P25">
        <v>0.5</v>
      </c>
      <c r="Q25" t="s">
        <v>108</v>
      </c>
      <c r="R25" t="s">
        <v>75</v>
      </c>
      <c r="S25" t="s">
        <v>381</v>
      </c>
      <c r="V25" t="s">
        <v>365</v>
      </c>
      <c r="X25">
        <v>20</v>
      </c>
      <c r="Y25">
        <v>30</v>
      </c>
      <c r="AB25">
        <v>10</v>
      </c>
      <c r="AK25" t="s">
        <v>78</v>
      </c>
      <c r="AL25">
        <v>0</v>
      </c>
      <c r="AR25" t="s">
        <v>113</v>
      </c>
      <c r="BE25"/>
    </row>
    <row r="26" spans="1:58" hidden="1" x14ac:dyDescent="0.25">
      <c r="A26" t="str">
        <f>"640331400198"</f>
        <v>640331400198</v>
      </c>
      <c r="B26" t="s">
        <v>382</v>
      </c>
      <c r="C26" t="s">
        <v>383</v>
      </c>
      <c r="D26" t="s">
        <v>188</v>
      </c>
      <c r="E26" s="1">
        <v>23467</v>
      </c>
      <c r="F26" t="s">
        <v>66</v>
      </c>
      <c r="G26" t="s">
        <v>67</v>
      </c>
      <c r="H26" t="s">
        <v>104</v>
      </c>
      <c r="I26" t="s">
        <v>69</v>
      </c>
      <c r="J26" t="s">
        <v>384</v>
      </c>
      <c r="K26">
        <v>260</v>
      </c>
      <c r="L26" t="s">
        <v>71</v>
      </c>
      <c r="N26" t="s">
        <v>72</v>
      </c>
      <c r="O26" t="s">
        <v>385</v>
      </c>
      <c r="P26">
        <v>1</v>
      </c>
      <c r="Q26" t="s">
        <v>108</v>
      </c>
      <c r="R26" t="s">
        <v>75</v>
      </c>
      <c r="S26" t="s">
        <v>76</v>
      </c>
      <c r="V26" t="s">
        <v>386</v>
      </c>
      <c r="X26">
        <v>10</v>
      </c>
      <c r="Y26">
        <v>37</v>
      </c>
      <c r="AA26">
        <v>0</v>
      </c>
      <c r="AB26">
        <v>27</v>
      </c>
      <c r="AK26" t="s">
        <v>78</v>
      </c>
      <c r="AL26">
        <v>0</v>
      </c>
      <c r="AQ26" t="s">
        <v>131</v>
      </c>
      <c r="AR26" t="s">
        <v>347</v>
      </c>
      <c r="BE26"/>
    </row>
    <row r="27" spans="1:58" hidden="1" x14ac:dyDescent="0.25">
      <c r="A27" t="str">
        <f>"800803401384"</f>
        <v>800803401384</v>
      </c>
      <c r="B27" t="s">
        <v>387</v>
      </c>
      <c r="C27" t="s">
        <v>388</v>
      </c>
      <c r="D27" t="s">
        <v>389</v>
      </c>
      <c r="E27" s="1">
        <v>29436</v>
      </c>
      <c r="F27" t="s">
        <v>66</v>
      </c>
      <c r="G27" t="s">
        <v>67</v>
      </c>
      <c r="H27" t="s">
        <v>68</v>
      </c>
      <c r="I27" t="s">
        <v>69</v>
      </c>
      <c r="J27" t="s">
        <v>390</v>
      </c>
      <c r="K27">
        <v>19</v>
      </c>
      <c r="L27" t="s">
        <v>71</v>
      </c>
      <c r="N27" t="s">
        <v>72</v>
      </c>
      <c r="O27" t="s">
        <v>73</v>
      </c>
      <c r="P27">
        <v>1.5</v>
      </c>
      <c r="Q27" t="s">
        <v>108</v>
      </c>
      <c r="R27" t="s">
        <v>208</v>
      </c>
      <c r="S27" t="s">
        <v>209</v>
      </c>
      <c r="V27" t="s">
        <v>77</v>
      </c>
      <c r="W27" t="s">
        <v>78</v>
      </c>
      <c r="X27">
        <v>12</v>
      </c>
      <c r="Y27">
        <v>17</v>
      </c>
      <c r="Z27">
        <v>16</v>
      </c>
      <c r="AA27">
        <v>16</v>
      </c>
      <c r="AB27">
        <v>5</v>
      </c>
      <c r="AC27" t="s">
        <v>391</v>
      </c>
      <c r="AD27">
        <v>87773799827</v>
      </c>
      <c r="AE27" t="s">
        <v>129</v>
      </c>
      <c r="AF27" t="s">
        <v>261</v>
      </c>
      <c r="AG27" t="s">
        <v>82</v>
      </c>
      <c r="AH27" t="s">
        <v>143</v>
      </c>
      <c r="AI27" t="s">
        <v>84</v>
      </c>
      <c r="AJ27">
        <v>1.5</v>
      </c>
      <c r="AK27" t="s">
        <v>78</v>
      </c>
      <c r="AL27">
        <v>0</v>
      </c>
      <c r="AM27" t="s">
        <v>85</v>
      </c>
      <c r="AO27" t="s">
        <v>86</v>
      </c>
      <c r="AP27" t="s">
        <v>87</v>
      </c>
      <c r="AQ27" t="s">
        <v>234</v>
      </c>
      <c r="AR27" t="s">
        <v>392</v>
      </c>
      <c r="AS27" t="s">
        <v>393</v>
      </c>
      <c r="AT27" t="s">
        <v>91</v>
      </c>
      <c r="AU27" t="s">
        <v>147</v>
      </c>
      <c r="AV27" t="s">
        <v>394</v>
      </c>
      <c r="AW27" t="s">
        <v>395</v>
      </c>
      <c r="AX27" t="s">
        <v>396</v>
      </c>
      <c r="AY27" t="s">
        <v>397</v>
      </c>
      <c r="AZ27" t="s">
        <v>113</v>
      </c>
      <c r="BA27" t="s">
        <v>398</v>
      </c>
      <c r="BB27" t="s">
        <v>98</v>
      </c>
      <c r="BC27">
        <v>0</v>
      </c>
      <c r="BD27" t="s">
        <v>99</v>
      </c>
      <c r="BE27" t="s">
        <v>185</v>
      </c>
      <c r="BF27" t="s">
        <v>78</v>
      </c>
    </row>
    <row r="28" spans="1:58" hidden="1" x14ac:dyDescent="0.25">
      <c r="A28" t="str">
        <f>"650425300015"</f>
        <v>650425300015</v>
      </c>
      <c r="B28" t="s">
        <v>399</v>
      </c>
      <c r="C28" t="s">
        <v>400</v>
      </c>
      <c r="D28" t="s">
        <v>401</v>
      </c>
      <c r="E28" s="1">
        <v>23857</v>
      </c>
      <c r="F28" t="s">
        <v>157</v>
      </c>
      <c r="G28" t="s">
        <v>67</v>
      </c>
      <c r="H28" t="s">
        <v>104</v>
      </c>
      <c r="I28" t="s">
        <v>174</v>
      </c>
      <c r="J28" t="s">
        <v>402</v>
      </c>
      <c r="K28">
        <v>148</v>
      </c>
      <c r="L28" t="s">
        <v>403</v>
      </c>
      <c r="N28" t="s">
        <v>72</v>
      </c>
      <c r="O28" t="s">
        <v>177</v>
      </c>
      <c r="P28">
        <v>1</v>
      </c>
      <c r="Q28" t="s">
        <v>108</v>
      </c>
      <c r="R28" t="s">
        <v>75</v>
      </c>
      <c r="S28" t="s">
        <v>109</v>
      </c>
      <c r="V28" t="s">
        <v>77</v>
      </c>
      <c r="W28" t="s">
        <v>78</v>
      </c>
      <c r="X28">
        <v>9</v>
      </c>
      <c r="Y28">
        <v>10</v>
      </c>
      <c r="Z28">
        <v>10</v>
      </c>
      <c r="AA28">
        <v>10</v>
      </c>
      <c r="AB28">
        <v>1</v>
      </c>
      <c r="AC28" t="s">
        <v>404</v>
      </c>
      <c r="AD28">
        <v>87774519855</v>
      </c>
      <c r="AE28" t="s">
        <v>179</v>
      </c>
      <c r="AG28" t="s">
        <v>82</v>
      </c>
      <c r="AK28" t="s">
        <v>73</v>
      </c>
      <c r="AL28">
        <v>0.4</v>
      </c>
      <c r="AM28" t="s">
        <v>405</v>
      </c>
      <c r="AO28" t="s">
        <v>86</v>
      </c>
      <c r="AP28" t="s">
        <v>87</v>
      </c>
      <c r="AQ28" t="s">
        <v>406</v>
      </c>
      <c r="AR28" t="s">
        <v>407</v>
      </c>
      <c r="AS28" t="s">
        <v>408</v>
      </c>
      <c r="AT28" t="s">
        <v>164</v>
      </c>
      <c r="AU28" t="s">
        <v>165</v>
      </c>
      <c r="AV28" t="s">
        <v>409</v>
      </c>
      <c r="AW28" t="s">
        <v>410</v>
      </c>
      <c r="AX28" t="s">
        <v>411</v>
      </c>
      <c r="AY28" t="s">
        <v>412</v>
      </c>
      <c r="AZ28" t="s">
        <v>180</v>
      </c>
      <c r="BA28" t="s">
        <v>413</v>
      </c>
      <c r="BB28" t="s">
        <v>98</v>
      </c>
      <c r="BC28">
        <v>0</v>
      </c>
      <c r="BD28" t="s">
        <v>99</v>
      </c>
      <c r="BE28" t="s">
        <v>358</v>
      </c>
      <c r="BF28" t="s">
        <v>78</v>
      </c>
    </row>
    <row r="29" spans="1:58" hidden="1" x14ac:dyDescent="0.25">
      <c r="A29" t="str">
        <f>"650630450409"</f>
        <v>650630450409</v>
      </c>
      <c r="B29" t="s">
        <v>414</v>
      </c>
      <c r="C29" t="s">
        <v>360</v>
      </c>
      <c r="D29" t="s">
        <v>415</v>
      </c>
      <c r="E29" s="1">
        <v>23923</v>
      </c>
      <c r="F29" t="s">
        <v>66</v>
      </c>
      <c r="G29" t="s">
        <v>67</v>
      </c>
      <c r="H29" t="s">
        <v>369</v>
      </c>
      <c r="I29" t="s">
        <v>69</v>
      </c>
      <c r="J29" t="s">
        <v>70</v>
      </c>
      <c r="K29">
        <v>125</v>
      </c>
      <c r="L29" t="s">
        <v>141</v>
      </c>
      <c r="N29" t="s">
        <v>72</v>
      </c>
      <c r="O29" t="s">
        <v>73</v>
      </c>
      <c r="P29">
        <v>1.5</v>
      </c>
      <c r="Q29" t="s">
        <v>108</v>
      </c>
      <c r="R29" t="s">
        <v>75</v>
      </c>
      <c r="S29" t="s">
        <v>109</v>
      </c>
      <c r="V29" t="s">
        <v>77</v>
      </c>
      <c r="W29" t="s">
        <v>78</v>
      </c>
      <c r="X29">
        <v>7</v>
      </c>
      <c r="Y29">
        <v>11</v>
      </c>
      <c r="Z29">
        <v>11</v>
      </c>
      <c r="AA29">
        <v>11</v>
      </c>
      <c r="AB29">
        <v>4</v>
      </c>
      <c r="AC29" t="s">
        <v>416</v>
      </c>
      <c r="AD29">
        <v>87014270178</v>
      </c>
      <c r="AE29" t="s">
        <v>111</v>
      </c>
      <c r="AF29" t="s">
        <v>112</v>
      </c>
      <c r="AG29" t="s">
        <v>82</v>
      </c>
      <c r="AH29" t="s">
        <v>114</v>
      </c>
      <c r="AI29" t="s">
        <v>84</v>
      </c>
      <c r="AJ29">
        <v>2</v>
      </c>
      <c r="AK29" t="s">
        <v>78</v>
      </c>
      <c r="AL29">
        <v>0</v>
      </c>
      <c r="AM29" t="s">
        <v>160</v>
      </c>
      <c r="AO29" t="s">
        <v>86</v>
      </c>
      <c r="AP29" t="s">
        <v>87</v>
      </c>
      <c r="AQ29" t="s">
        <v>131</v>
      </c>
      <c r="AR29" t="s">
        <v>114</v>
      </c>
      <c r="AS29" t="s">
        <v>352</v>
      </c>
      <c r="AT29" t="s">
        <v>118</v>
      </c>
      <c r="AU29" t="s">
        <v>119</v>
      </c>
      <c r="AV29">
        <v>600</v>
      </c>
      <c r="AW29" t="s">
        <v>417</v>
      </c>
      <c r="AX29" t="s">
        <v>418</v>
      </c>
      <c r="AY29" t="s">
        <v>419</v>
      </c>
      <c r="AZ29" t="s">
        <v>113</v>
      </c>
      <c r="BA29" t="s">
        <v>420</v>
      </c>
      <c r="BB29" t="s">
        <v>98</v>
      </c>
      <c r="BC29">
        <v>0</v>
      </c>
      <c r="BD29" t="s">
        <v>86</v>
      </c>
      <c r="BE29" t="s">
        <v>312</v>
      </c>
      <c r="BF29" t="s">
        <v>78</v>
      </c>
    </row>
    <row r="30" spans="1:58" hidden="1" x14ac:dyDescent="0.25">
      <c r="A30" t="str">
        <f>"950921350665"</f>
        <v>950921350665</v>
      </c>
      <c r="B30" t="s">
        <v>421</v>
      </c>
      <c r="C30" t="s">
        <v>422</v>
      </c>
      <c r="D30" t="s">
        <v>423</v>
      </c>
      <c r="E30" s="1">
        <v>34963</v>
      </c>
      <c r="F30" t="s">
        <v>157</v>
      </c>
      <c r="G30" t="s">
        <v>67</v>
      </c>
      <c r="H30" t="s">
        <v>104</v>
      </c>
      <c r="I30" t="s">
        <v>158</v>
      </c>
      <c r="J30" t="s">
        <v>424</v>
      </c>
      <c r="K30">
        <v>111</v>
      </c>
      <c r="L30" t="s">
        <v>362</v>
      </c>
      <c r="N30" t="s">
        <v>72</v>
      </c>
      <c r="O30" t="s">
        <v>371</v>
      </c>
      <c r="P30">
        <v>1</v>
      </c>
      <c r="Q30" t="s">
        <v>108</v>
      </c>
      <c r="R30" t="s">
        <v>75</v>
      </c>
      <c r="S30" t="s">
        <v>76</v>
      </c>
      <c r="V30" t="s">
        <v>365</v>
      </c>
      <c r="X30">
        <v>0</v>
      </c>
      <c r="Y30">
        <v>4</v>
      </c>
      <c r="AB30">
        <v>4</v>
      </c>
      <c r="AK30" t="s">
        <v>78</v>
      </c>
      <c r="AL30">
        <v>0</v>
      </c>
      <c r="AR30" t="s">
        <v>113</v>
      </c>
      <c r="BE30"/>
    </row>
    <row r="31" spans="1:58" hidden="1" x14ac:dyDescent="0.25">
      <c r="A31" t="str">
        <f>"810516400249"</f>
        <v>810516400249</v>
      </c>
      <c r="B31" t="s">
        <v>425</v>
      </c>
      <c r="C31" t="s">
        <v>426</v>
      </c>
      <c r="D31" t="s">
        <v>427</v>
      </c>
      <c r="E31" s="1">
        <v>29722</v>
      </c>
      <c r="F31" t="s">
        <v>66</v>
      </c>
      <c r="G31" t="s">
        <v>67</v>
      </c>
      <c r="H31" t="s">
        <v>428</v>
      </c>
      <c r="I31" t="s">
        <v>69</v>
      </c>
      <c r="J31" t="s">
        <v>429</v>
      </c>
      <c r="K31">
        <v>141</v>
      </c>
      <c r="L31" t="s">
        <v>71</v>
      </c>
      <c r="N31" t="s">
        <v>72</v>
      </c>
      <c r="O31" t="s">
        <v>375</v>
      </c>
      <c r="P31">
        <v>1</v>
      </c>
      <c r="Q31" t="s">
        <v>108</v>
      </c>
      <c r="R31" t="s">
        <v>75</v>
      </c>
      <c r="S31" t="s">
        <v>109</v>
      </c>
      <c r="V31" t="s">
        <v>77</v>
      </c>
      <c r="W31" t="s">
        <v>78</v>
      </c>
      <c r="X31">
        <v>4</v>
      </c>
      <c r="Y31">
        <v>12</v>
      </c>
      <c r="Z31">
        <v>12</v>
      </c>
      <c r="AA31">
        <v>12</v>
      </c>
      <c r="AB31">
        <v>8</v>
      </c>
      <c r="AC31" t="s">
        <v>178</v>
      </c>
      <c r="AD31">
        <v>87052761529</v>
      </c>
      <c r="AE31" t="s">
        <v>179</v>
      </c>
      <c r="AG31" t="s">
        <v>82</v>
      </c>
      <c r="AK31" t="s">
        <v>78</v>
      </c>
      <c r="AL31">
        <v>0</v>
      </c>
      <c r="AM31" t="s">
        <v>85</v>
      </c>
      <c r="AO31" t="s">
        <v>86</v>
      </c>
      <c r="AP31" t="s">
        <v>87</v>
      </c>
      <c r="AQ31" t="s">
        <v>378</v>
      </c>
      <c r="AZ31" t="s">
        <v>113</v>
      </c>
      <c r="BD31" t="s">
        <v>99</v>
      </c>
      <c r="BE31" t="s">
        <v>123</v>
      </c>
      <c r="BF31" t="s">
        <v>78</v>
      </c>
    </row>
    <row r="32" spans="1:58" hidden="1" x14ac:dyDescent="0.25">
      <c r="A32" t="str">
        <f>"950103351202"</f>
        <v>950103351202</v>
      </c>
      <c r="B32" t="s">
        <v>430</v>
      </c>
      <c r="C32" t="s">
        <v>431</v>
      </c>
      <c r="D32" t="s">
        <v>432</v>
      </c>
      <c r="E32" s="1">
        <v>34702</v>
      </c>
      <c r="F32" t="s">
        <v>157</v>
      </c>
      <c r="G32" t="s">
        <v>67</v>
      </c>
      <c r="H32" t="s">
        <v>68</v>
      </c>
      <c r="I32" t="s">
        <v>330</v>
      </c>
      <c r="J32" t="s">
        <v>433</v>
      </c>
      <c r="K32">
        <v>146</v>
      </c>
      <c r="L32" t="s">
        <v>71</v>
      </c>
      <c r="N32" t="s">
        <v>72</v>
      </c>
      <c r="O32" t="s">
        <v>73</v>
      </c>
      <c r="P32">
        <v>1.3</v>
      </c>
      <c r="Q32" t="s">
        <v>108</v>
      </c>
      <c r="R32" t="s">
        <v>75</v>
      </c>
      <c r="S32" t="s">
        <v>109</v>
      </c>
      <c r="V32" t="s">
        <v>77</v>
      </c>
      <c r="W32" t="s">
        <v>78</v>
      </c>
      <c r="X32">
        <v>4</v>
      </c>
      <c r="Y32">
        <v>6</v>
      </c>
      <c r="Z32">
        <v>6</v>
      </c>
      <c r="AA32">
        <v>6</v>
      </c>
      <c r="AB32">
        <v>2</v>
      </c>
      <c r="AC32" t="s">
        <v>434</v>
      </c>
      <c r="AD32">
        <v>87472174173</v>
      </c>
      <c r="AE32" t="s">
        <v>179</v>
      </c>
      <c r="AG32" t="s">
        <v>82</v>
      </c>
      <c r="AH32" t="s">
        <v>130</v>
      </c>
      <c r="AI32" t="s">
        <v>84</v>
      </c>
      <c r="AJ32">
        <v>0.5</v>
      </c>
      <c r="AK32" t="s">
        <v>78</v>
      </c>
      <c r="AL32">
        <v>0</v>
      </c>
      <c r="AM32" t="s">
        <v>85</v>
      </c>
      <c r="AO32" t="s">
        <v>86</v>
      </c>
      <c r="AP32" t="s">
        <v>87</v>
      </c>
      <c r="AQ32" t="s">
        <v>378</v>
      </c>
      <c r="AZ32" t="s">
        <v>113</v>
      </c>
      <c r="BA32" t="s">
        <v>435</v>
      </c>
      <c r="BB32" t="s">
        <v>98</v>
      </c>
      <c r="BC32">
        <v>0</v>
      </c>
      <c r="BD32" t="s">
        <v>86</v>
      </c>
      <c r="BE32" t="s">
        <v>123</v>
      </c>
      <c r="BF32" t="s">
        <v>78</v>
      </c>
    </row>
    <row r="33" spans="1:63" hidden="1" x14ac:dyDescent="0.25">
      <c r="A33" t="str">
        <f>"610826450184"</f>
        <v>610826450184</v>
      </c>
      <c r="B33" t="s">
        <v>436</v>
      </c>
      <c r="C33" t="s">
        <v>437</v>
      </c>
      <c r="D33" t="s">
        <v>438</v>
      </c>
      <c r="E33" s="1">
        <v>22519</v>
      </c>
      <c r="F33" t="s">
        <v>66</v>
      </c>
      <c r="G33" t="s">
        <v>67</v>
      </c>
      <c r="H33" t="s">
        <v>68</v>
      </c>
      <c r="I33" t="s">
        <v>69</v>
      </c>
      <c r="J33" t="s">
        <v>439</v>
      </c>
      <c r="K33" t="s">
        <v>440</v>
      </c>
      <c r="L33" t="s">
        <v>362</v>
      </c>
      <c r="N33" t="s">
        <v>72</v>
      </c>
      <c r="O33" t="s">
        <v>441</v>
      </c>
      <c r="P33">
        <v>1</v>
      </c>
      <c r="Q33" t="s">
        <v>108</v>
      </c>
      <c r="R33" t="s">
        <v>75</v>
      </c>
      <c r="S33" t="s">
        <v>364</v>
      </c>
      <c r="V33" t="s">
        <v>365</v>
      </c>
      <c r="X33">
        <v>28</v>
      </c>
      <c r="Y33">
        <v>32</v>
      </c>
      <c r="AB33">
        <v>4</v>
      </c>
      <c r="AK33" t="s">
        <v>78</v>
      </c>
      <c r="AL33">
        <v>0</v>
      </c>
      <c r="AR33" t="s">
        <v>113</v>
      </c>
      <c r="BE33"/>
    </row>
    <row r="34" spans="1:63" hidden="1" x14ac:dyDescent="0.25">
      <c r="A34" t="str">
        <f>"940825451071"</f>
        <v>940825451071</v>
      </c>
      <c r="B34" t="s">
        <v>442</v>
      </c>
      <c r="C34" t="s">
        <v>443</v>
      </c>
      <c r="D34" t="s">
        <v>444</v>
      </c>
      <c r="E34" s="1">
        <v>34571</v>
      </c>
      <c r="F34" t="s">
        <v>66</v>
      </c>
      <c r="G34" t="s">
        <v>67</v>
      </c>
      <c r="H34" t="s">
        <v>68</v>
      </c>
      <c r="I34" t="s">
        <v>69</v>
      </c>
      <c r="J34" t="s">
        <v>445</v>
      </c>
      <c r="K34">
        <v>134</v>
      </c>
      <c r="L34" t="s">
        <v>106</v>
      </c>
      <c r="N34" t="s">
        <v>207</v>
      </c>
      <c r="O34" t="s">
        <v>375</v>
      </c>
      <c r="P34">
        <v>0</v>
      </c>
      <c r="Q34" t="s">
        <v>108</v>
      </c>
      <c r="R34" t="s">
        <v>75</v>
      </c>
      <c r="S34" t="s">
        <v>109</v>
      </c>
      <c r="V34" t="s">
        <v>77</v>
      </c>
      <c r="W34" t="s">
        <v>78</v>
      </c>
      <c r="X34">
        <v>0</v>
      </c>
      <c r="Y34">
        <v>4</v>
      </c>
      <c r="Z34">
        <v>3</v>
      </c>
      <c r="AA34">
        <v>3</v>
      </c>
      <c r="AB34">
        <v>4</v>
      </c>
      <c r="AC34" t="s">
        <v>446</v>
      </c>
      <c r="AD34">
        <v>87011150286</v>
      </c>
      <c r="AE34" t="s">
        <v>179</v>
      </c>
      <c r="AG34" t="s">
        <v>82</v>
      </c>
      <c r="AK34" t="s">
        <v>78</v>
      </c>
      <c r="AL34">
        <v>0</v>
      </c>
      <c r="AQ34" t="s">
        <v>378</v>
      </c>
      <c r="AZ34" t="s">
        <v>113</v>
      </c>
      <c r="BD34" t="s">
        <v>99</v>
      </c>
      <c r="BE34" t="s">
        <v>123</v>
      </c>
      <c r="BF34" t="s">
        <v>78</v>
      </c>
    </row>
    <row r="35" spans="1:63" hidden="1" x14ac:dyDescent="0.25">
      <c r="A35" t="str">
        <f>"610630400128"</f>
        <v>610630400128</v>
      </c>
      <c r="B35" t="s">
        <v>447</v>
      </c>
      <c r="C35" t="s">
        <v>448</v>
      </c>
      <c r="D35" t="s">
        <v>449</v>
      </c>
      <c r="E35" s="1">
        <v>22462</v>
      </c>
      <c r="F35" t="s">
        <v>66</v>
      </c>
      <c r="G35" t="s">
        <v>67</v>
      </c>
      <c r="H35" t="s">
        <v>450</v>
      </c>
      <c r="I35" t="s">
        <v>69</v>
      </c>
      <c r="J35" t="s">
        <v>451</v>
      </c>
      <c r="K35">
        <v>153</v>
      </c>
      <c r="L35" t="s">
        <v>71</v>
      </c>
      <c r="N35" t="s">
        <v>72</v>
      </c>
      <c r="O35" t="s">
        <v>73</v>
      </c>
      <c r="P35">
        <v>1.5</v>
      </c>
      <c r="Q35" t="s">
        <v>108</v>
      </c>
      <c r="R35" t="s">
        <v>75</v>
      </c>
      <c r="S35" t="s">
        <v>109</v>
      </c>
      <c r="V35" t="s">
        <v>77</v>
      </c>
      <c r="W35" t="s">
        <v>78</v>
      </c>
      <c r="X35">
        <v>21</v>
      </c>
      <c r="Y35">
        <v>24</v>
      </c>
      <c r="Z35">
        <v>24</v>
      </c>
      <c r="AA35">
        <v>24</v>
      </c>
      <c r="AB35">
        <v>3</v>
      </c>
      <c r="AC35" t="s">
        <v>452</v>
      </c>
      <c r="AD35">
        <v>87056686429</v>
      </c>
      <c r="AE35" t="s">
        <v>80</v>
      </c>
      <c r="AF35" t="s">
        <v>261</v>
      </c>
      <c r="AG35" t="s">
        <v>82</v>
      </c>
      <c r="AH35" t="s">
        <v>333</v>
      </c>
      <c r="AI35" t="s">
        <v>84</v>
      </c>
      <c r="AJ35">
        <v>1.5</v>
      </c>
      <c r="AK35" t="s">
        <v>78</v>
      </c>
      <c r="AL35">
        <v>0</v>
      </c>
      <c r="AM35" t="s">
        <v>160</v>
      </c>
      <c r="AO35" t="s">
        <v>86</v>
      </c>
      <c r="AP35" t="s">
        <v>87</v>
      </c>
      <c r="AQ35" t="s">
        <v>453</v>
      </c>
      <c r="AR35" t="s">
        <v>454</v>
      </c>
      <c r="AS35" t="s">
        <v>455</v>
      </c>
      <c r="AT35" t="s">
        <v>164</v>
      </c>
      <c r="AU35" t="s">
        <v>165</v>
      </c>
      <c r="AV35" t="s">
        <v>456</v>
      </c>
      <c r="AW35" t="s">
        <v>457</v>
      </c>
      <c r="AX35" t="s">
        <v>458</v>
      </c>
      <c r="AY35" t="s">
        <v>459</v>
      </c>
      <c r="AZ35" t="s">
        <v>113</v>
      </c>
      <c r="BA35" t="s">
        <v>460</v>
      </c>
      <c r="BB35" t="s">
        <v>98</v>
      </c>
      <c r="BC35">
        <v>0</v>
      </c>
      <c r="BD35" t="s">
        <v>99</v>
      </c>
      <c r="BE35" t="s">
        <v>123</v>
      </c>
      <c r="BF35" t="s">
        <v>78</v>
      </c>
    </row>
    <row r="36" spans="1:63" hidden="1" x14ac:dyDescent="0.25">
      <c r="A36" t="str">
        <f>"771121402637"</f>
        <v>771121402637</v>
      </c>
      <c r="B36" t="s">
        <v>461</v>
      </c>
      <c r="C36" t="s">
        <v>373</v>
      </c>
      <c r="D36" t="s">
        <v>427</v>
      </c>
      <c r="E36" s="1">
        <v>28450</v>
      </c>
      <c r="F36" t="s">
        <v>66</v>
      </c>
      <c r="G36" t="s">
        <v>67</v>
      </c>
      <c r="H36" t="s">
        <v>104</v>
      </c>
      <c r="I36" t="s">
        <v>69</v>
      </c>
      <c r="J36" t="s">
        <v>462</v>
      </c>
      <c r="K36">
        <v>111</v>
      </c>
      <c r="L36" t="s">
        <v>176</v>
      </c>
      <c r="N36" t="s">
        <v>72</v>
      </c>
      <c r="O36" t="s">
        <v>73</v>
      </c>
      <c r="P36">
        <v>1.4</v>
      </c>
      <c r="Q36" t="s">
        <v>108</v>
      </c>
      <c r="R36" t="s">
        <v>75</v>
      </c>
      <c r="S36" t="s">
        <v>109</v>
      </c>
      <c r="V36" t="s">
        <v>77</v>
      </c>
      <c r="W36" t="s">
        <v>78</v>
      </c>
      <c r="X36">
        <v>0</v>
      </c>
      <c r="Y36">
        <v>4</v>
      </c>
      <c r="Z36">
        <v>4</v>
      </c>
      <c r="AA36">
        <v>4</v>
      </c>
      <c r="AB36">
        <v>4</v>
      </c>
      <c r="AC36" t="s">
        <v>463</v>
      </c>
      <c r="AD36">
        <v>87771762262</v>
      </c>
      <c r="AE36" t="s">
        <v>80</v>
      </c>
      <c r="AF36" t="s">
        <v>81</v>
      </c>
      <c r="AG36" t="s">
        <v>82</v>
      </c>
      <c r="AH36" t="s">
        <v>464</v>
      </c>
      <c r="AI36" t="s">
        <v>84</v>
      </c>
      <c r="AJ36">
        <v>1.4</v>
      </c>
      <c r="AK36" t="s">
        <v>78</v>
      </c>
      <c r="AL36">
        <v>0</v>
      </c>
      <c r="AM36" t="s">
        <v>465</v>
      </c>
      <c r="AO36" t="s">
        <v>86</v>
      </c>
      <c r="AP36" t="s">
        <v>87</v>
      </c>
      <c r="AQ36" t="s">
        <v>88</v>
      </c>
      <c r="AR36" t="s">
        <v>466</v>
      </c>
      <c r="AS36" t="s">
        <v>90</v>
      </c>
      <c r="AT36" t="s">
        <v>91</v>
      </c>
      <c r="AU36" t="s">
        <v>467</v>
      </c>
      <c r="AV36" t="s">
        <v>468</v>
      </c>
      <c r="AW36" t="s">
        <v>469</v>
      </c>
      <c r="AX36" t="s">
        <v>470</v>
      </c>
      <c r="AY36" t="s">
        <v>471</v>
      </c>
      <c r="AZ36" t="s">
        <v>464</v>
      </c>
      <c r="BA36" t="s">
        <v>472</v>
      </c>
      <c r="BB36" t="s">
        <v>98</v>
      </c>
      <c r="BC36">
        <v>0</v>
      </c>
      <c r="BD36" t="s">
        <v>86</v>
      </c>
      <c r="BE36" t="s">
        <v>473</v>
      </c>
      <c r="BF36" t="s">
        <v>78</v>
      </c>
    </row>
    <row r="37" spans="1:63" hidden="1" x14ac:dyDescent="0.25">
      <c r="A37" t="str">
        <f>"870522350519"</f>
        <v>870522350519</v>
      </c>
      <c r="B37" t="s">
        <v>474</v>
      </c>
      <c r="C37" t="s">
        <v>475</v>
      </c>
      <c r="D37" t="s">
        <v>476</v>
      </c>
      <c r="E37" s="1">
        <v>31919</v>
      </c>
      <c r="F37" t="s">
        <v>157</v>
      </c>
      <c r="G37" t="s">
        <v>67</v>
      </c>
      <c r="H37" t="s">
        <v>68</v>
      </c>
      <c r="I37" t="s">
        <v>477</v>
      </c>
      <c r="J37" t="s">
        <v>70</v>
      </c>
      <c r="K37">
        <v>123</v>
      </c>
      <c r="L37" t="s">
        <v>106</v>
      </c>
      <c r="N37" t="s">
        <v>72</v>
      </c>
      <c r="O37" t="s">
        <v>73</v>
      </c>
      <c r="P37">
        <v>1.3</v>
      </c>
      <c r="Q37" t="s">
        <v>108</v>
      </c>
      <c r="R37" t="s">
        <v>75</v>
      </c>
      <c r="S37" t="s">
        <v>109</v>
      </c>
      <c r="V37" t="s">
        <v>77</v>
      </c>
      <c r="W37" t="s">
        <v>78</v>
      </c>
      <c r="X37">
        <v>1</v>
      </c>
      <c r="Y37">
        <v>5</v>
      </c>
      <c r="Z37">
        <v>5</v>
      </c>
      <c r="AA37">
        <v>5</v>
      </c>
      <c r="AB37">
        <v>4</v>
      </c>
      <c r="AC37" t="s">
        <v>478</v>
      </c>
      <c r="AD37">
        <v>87776320525</v>
      </c>
      <c r="AE37" t="s">
        <v>80</v>
      </c>
      <c r="AF37" t="s">
        <v>112</v>
      </c>
      <c r="AG37" t="s">
        <v>82</v>
      </c>
      <c r="AH37" t="s">
        <v>130</v>
      </c>
      <c r="AI37" t="s">
        <v>84</v>
      </c>
      <c r="AJ37">
        <v>1.3</v>
      </c>
      <c r="AK37" t="s">
        <v>78</v>
      </c>
      <c r="AL37">
        <v>0</v>
      </c>
      <c r="AM37" t="s">
        <v>85</v>
      </c>
      <c r="AO37" t="s">
        <v>86</v>
      </c>
      <c r="AP37" t="s">
        <v>87</v>
      </c>
      <c r="AQ37" t="s">
        <v>131</v>
      </c>
      <c r="AR37" t="s">
        <v>130</v>
      </c>
      <c r="AS37" t="s">
        <v>479</v>
      </c>
      <c r="AT37" t="s">
        <v>118</v>
      </c>
      <c r="AU37" t="s">
        <v>119</v>
      </c>
      <c r="AV37">
        <v>40</v>
      </c>
      <c r="AW37" t="s">
        <v>480</v>
      </c>
      <c r="AX37" t="s">
        <v>481</v>
      </c>
      <c r="AY37" t="s">
        <v>482</v>
      </c>
      <c r="AZ37" t="s">
        <v>113</v>
      </c>
      <c r="BA37" t="s">
        <v>483</v>
      </c>
      <c r="BB37" t="s">
        <v>98</v>
      </c>
      <c r="BC37">
        <v>0</v>
      </c>
      <c r="BD37" t="s">
        <v>86</v>
      </c>
      <c r="BE37" t="s">
        <v>123</v>
      </c>
      <c r="BF37" t="s">
        <v>78</v>
      </c>
    </row>
    <row r="38" spans="1:63" x14ac:dyDescent="0.25">
      <c r="A38" s="5" t="str">
        <f>"940919450689"</f>
        <v>940919450689</v>
      </c>
      <c r="B38" s="5" t="s">
        <v>484</v>
      </c>
      <c r="C38" s="5" t="s">
        <v>485</v>
      </c>
      <c r="D38" s="5" t="s">
        <v>486</v>
      </c>
      <c r="E38" s="6">
        <v>34596</v>
      </c>
      <c r="F38" s="5" t="s">
        <v>66</v>
      </c>
      <c r="G38" s="5" t="s">
        <v>67</v>
      </c>
      <c r="H38" s="5" t="s">
        <v>68</v>
      </c>
      <c r="I38" s="5" t="s">
        <v>69</v>
      </c>
      <c r="J38" s="5" t="s">
        <v>487</v>
      </c>
      <c r="K38" s="5">
        <v>83</v>
      </c>
      <c r="L38" s="5" t="s">
        <v>106</v>
      </c>
      <c r="M38" s="5"/>
      <c r="N38" s="5" t="s">
        <v>72</v>
      </c>
      <c r="O38" s="5" t="s">
        <v>73</v>
      </c>
      <c r="P38" s="5">
        <v>1.5</v>
      </c>
      <c r="Q38" s="5" t="s">
        <v>108</v>
      </c>
      <c r="R38" s="5" t="s">
        <v>75</v>
      </c>
      <c r="S38" s="5" t="s">
        <v>109</v>
      </c>
      <c r="T38" s="5"/>
      <c r="U38" s="5"/>
      <c r="V38" s="5" t="s">
        <v>77</v>
      </c>
      <c r="W38" s="5" t="s">
        <v>78</v>
      </c>
      <c r="X38" s="5">
        <v>0</v>
      </c>
      <c r="Y38" s="5">
        <v>3</v>
      </c>
      <c r="Z38" s="5">
        <v>3</v>
      </c>
      <c r="AA38" s="5">
        <v>3</v>
      </c>
      <c r="AB38" s="5">
        <v>3</v>
      </c>
      <c r="AC38" s="5" t="s">
        <v>488</v>
      </c>
      <c r="AD38" s="5">
        <v>87478569714</v>
      </c>
      <c r="AE38" s="5" t="s">
        <v>80</v>
      </c>
      <c r="AF38" s="5" t="s">
        <v>81</v>
      </c>
      <c r="AG38" s="5" t="s">
        <v>82</v>
      </c>
      <c r="AH38" s="5" t="s">
        <v>83</v>
      </c>
      <c r="AI38" s="5" t="s">
        <v>84</v>
      </c>
      <c r="AJ38" s="5">
        <v>1.5</v>
      </c>
      <c r="AK38" s="5" t="s">
        <v>78</v>
      </c>
      <c r="AL38" s="5">
        <v>0</v>
      </c>
      <c r="AM38" s="5" t="s">
        <v>85</v>
      </c>
      <c r="AN38" s="5"/>
      <c r="AO38" s="5" t="s">
        <v>86</v>
      </c>
      <c r="AP38" s="5" t="s">
        <v>87</v>
      </c>
      <c r="AQ38" s="5" t="s">
        <v>131</v>
      </c>
      <c r="AR38" s="5" t="s">
        <v>83</v>
      </c>
      <c r="AS38" s="5" t="s">
        <v>489</v>
      </c>
      <c r="AT38" s="5" t="s">
        <v>118</v>
      </c>
      <c r="AU38" s="5" t="s">
        <v>119</v>
      </c>
      <c r="AV38" s="5">
        <v>80</v>
      </c>
      <c r="AW38" s="5" t="s">
        <v>490</v>
      </c>
      <c r="AX38" s="5" t="s">
        <v>491</v>
      </c>
      <c r="AY38" s="5" t="s">
        <v>492</v>
      </c>
      <c r="AZ38" s="5" t="s">
        <v>83</v>
      </c>
      <c r="BA38" s="5" t="s">
        <v>493</v>
      </c>
      <c r="BB38" s="5" t="s">
        <v>98</v>
      </c>
      <c r="BC38" s="5">
        <v>0</v>
      </c>
      <c r="BD38" s="5" t="s">
        <v>86</v>
      </c>
      <c r="BE38" s="5" t="s">
        <v>123</v>
      </c>
      <c r="BF38" s="5" t="s">
        <v>153</v>
      </c>
      <c r="BG38" s="5"/>
      <c r="BH38" s="5"/>
      <c r="BI38" s="5"/>
      <c r="BJ38" s="5"/>
      <c r="BK38" s="7"/>
    </row>
    <row r="39" spans="1:63" x14ac:dyDescent="0.25">
      <c r="A39" s="5" t="str">
        <f>"951211450832"</f>
        <v>951211450832</v>
      </c>
      <c r="B39" s="5" t="s">
        <v>494</v>
      </c>
      <c r="C39" s="5" t="s">
        <v>495</v>
      </c>
      <c r="D39" s="5" t="s">
        <v>496</v>
      </c>
      <c r="E39" s="6">
        <v>35044</v>
      </c>
      <c r="F39" s="5" t="s">
        <v>66</v>
      </c>
      <c r="G39" s="5" t="s">
        <v>67</v>
      </c>
      <c r="H39" s="5" t="s">
        <v>68</v>
      </c>
      <c r="I39" s="5" t="s">
        <v>69</v>
      </c>
      <c r="J39" s="5" t="s">
        <v>497</v>
      </c>
      <c r="K39" s="5">
        <v>149</v>
      </c>
      <c r="L39" s="5" t="s">
        <v>71</v>
      </c>
      <c r="M39" s="5"/>
      <c r="N39" s="5" t="s">
        <v>72</v>
      </c>
      <c r="O39" s="5" t="s">
        <v>73</v>
      </c>
      <c r="P39" s="5">
        <v>1.4</v>
      </c>
      <c r="Q39" s="5" t="s">
        <v>108</v>
      </c>
      <c r="R39" s="5" t="s">
        <v>208</v>
      </c>
      <c r="S39" s="5" t="s">
        <v>209</v>
      </c>
      <c r="T39" s="5"/>
      <c r="U39" s="5"/>
      <c r="V39" s="5" t="s">
        <v>77</v>
      </c>
      <c r="W39" s="5" t="s">
        <v>78</v>
      </c>
      <c r="X39" s="5">
        <v>1</v>
      </c>
      <c r="Y39" s="5">
        <v>3</v>
      </c>
      <c r="Z39" s="5">
        <v>3</v>
      </c>
      <c r="AA39" s="5">
        <v>3</v>
      </c>
      <c r="AB39" s="5">
        <v>2</v>
      </c>
      <c r="AC39" s="5" t="s">
        <v>498</v>
      </c>
      <c r="AD39" s="5">
        <v>87751811094</v>
      </c>
      <c r="AE39" s="5" t="s">
        <v>80</v>
      </c>
      <c r="AF39" s="5" t="s">
        <v>112</v>
      </c>
      <c r="AG39" s="5" t="s">
        <v>82</v>
      </c>
      <c r="AH39" s="5" t="s">
        <v>499</v>
      </c>
      <c r="AI39" s="5" t="s">
        <v>84</v>
      </c>
      <c r="AJ39" s="5">
        <v>1.4</v>
      </c>
      <c r="AK39" s="5" t="s">
        <v>78</v>
      </c>
      <c r="AL39" s="5">
        <v>0</v>
      </c>
      <c r="AM39" s="5" t="s">
        <v>85</v>
      </c>
      <c r="AN39" s="5"/>
      <c r="AO39" s="5" t="s">
        <v>86</v>
      </c>
      <c r="AP39" s="5" t="s">
        <v>87</v>
      </c>
      <c r="AQ39" s="5" t="s">
        <v>131</v>
      </c>
      <c r="AR39" s="5" t="s">
        <v>499</v>
      </c>
      <c r="AS39" s="5" t="s">
        <v>489</v>
      </c>
      <c r="AT39" s="5" t="s">
        <v>118</v>
      </c>
      <c r="AU39" s="5" t="s">
        <v>119</v>
      </c>
      <c r="AV39" s="5">
        <v>80</v>
      </c>
      <c r="AW39" s="5" t="s">
        <v>500</v>
      </c>
      <c r="AX39" s="5" t="s">
        <v>501</v>
      </c>
      <c r="AY39" s="5" t="s">
        <v>502</v>
      </c>
      <c r="AZ39" s="5" t="s">
        <v>113</v>
      </c>
      <c r="BA39" s="5" t="s">
        <v>503</v>
      </c>
      <c r="BB39" s="5" t="s">
        <v>98</v>
      </c>
      <c r="BC39" s="5">
        <v>0</v>
      </c>
      <c r="BD39" s="5" t="s">
        <v>86</v>
      </c>
      <c r="BE39" s="5" t="s">
        <v>504</v>
      </c>
      <c r="BF39" s="5" t="s">
        <v>78</v>
      </c>
      <c r="BG39" s="5"/>
      <c r="BH39" s="5"/>
      <c r="BI39" s="5"/>
      <c r="BJ39" s="5"/>
      <c r="BK39" s="7"/>
    </row>
    <row r="40" spans="1:63" x14ac:dyDescent="0.25">
      <c r="A40" s="5" t="str">
        <f>"960428450475"</f>
        <v>960428450475</v>
      </c>
      <c r="B40" s="5" t="s">
        <v>505</v>
      </c>
      <c r="C40" s="5" t="s">
        <v>506</v>
      </c>
      <c r="D40" s="5" t="s">
        <v>126</v>
      </c>
      <c r="E40" s="6">
        <v>35183</v>
      </c>
      <c r="F40" s="5" t="s">
        <v>66</v>
      </c>
      <c r="G40" s="5" t="s">
        <v>67</v>
      </c>
      <c r="H40" s="5" t="s">
        <v>104</v>
      </c>
      <c r="I40" s="5" t="s">
        <v>69</v>
      </c>
      <c r="J40" s="5" t="s">
        <v>507</v>
      </c>
      <c r="K40" s="5">
        <v>147</v>
      </c>
      <c r="L40" s="5" t="s">
        <v>508</v>
      </c>
      <c r="M40" s="5"/>
      <c r="N40" s="5" t="s">
        <v>72</v>
      </c>
      <c r="O40" s="5" t="s">
        <v>73</v>
      </c>
      <c r="P40" s="5">
        <v>1</v>
      </c>
      <c r="Q40" s="5" t="s">
        <v>108</v>
      </c>
      <c r="R40" s="5" t="s">
        <v>75</v>
      </c>
      <c r="S40" s="5" t="s">
        <v>109</v>
      </c>
      <c r="T40" s="5"/>
      <c r="U40" s="5"/>
      <c r="V40" s="5" t="s">
        <v>77</v>
      </c>
      <c r="W40" s="5" t="s">
        <v>78</v>
      </c>
      <c r="X40" s="5">
        <v>0</v>
      </c>
      <c r="Y40" s="5">
        <v>3</v>
      </c>
      <c r="Z40" s="5">
        <v>3</v>
      </c>
      <c r="AA40" s="5">
        <v>3</v>
      </c>
      <c r="AB40" s="5">
        <v>3</v>
      </c>
      <c r="AC40" s="5" t="s">
        <v>509</v>
      </c>
      <c r="AD40" s="5">
        <v>87475193891</v>
      </c>
      <c r="AE40" s="5" t="s">
        <v>179</v>
      </c>
      <c r="AF40" s="5"/>
      <c r="AG40" s="5" t="s">
        <v>82</v>
      </c>
      <c r="AH40" s="5" t="s">
        <v>130</v>
      </c>
      <c r="AI40" s="5" t="s">
        <v>84</v>
      </c>
      <c r="AJ40" s="5">
        <v>1</v>
      </c>
      <c r="AK40" s="5" t="s">
        <v>78</v>
      </c>
      <c r="AL40" s="5">
        <v>0</v>
      </c>
      <c r="AM40" s="5" t="s">
        <v>85</v>
      </c>
      <c r="AN40" s="5"/>
      <c r="AO40" s="5" t="s">
        <v>86</v>
      </c>
      <c r="AP40" s="5" t="s">
        <v>87</v>
      </c>
      <c r="AQ40" s="5" t="s">
        <v>378</v>
      </c>
      <c r="AR40" s="5"/>
      <c r="AS40" s="5"/>
      <c r="AT40" s="5"/>
      <c r="AU40" s="5"/>
      <c r="AV40" s="5"/>
      <c r="AW40" s="5"/>
      <c r="AX40" s="5"/>
      <c r="AY40" s="5"/>
      <c r="AZ40" s="5" t="s">
        <v>113</v>
      </c>
      <c r="BA40" s="5" t="s">
        <v>510</v>
      </c>
      <c r="BB40" s="5" t="s">
        <v>98</v>
      </c>
      <c r="BC40" s="5">
        <v>0</v>
      </c>
      <c r="BD40" s="5" t="s">
        <v>99</v>
      </c>
      <c r="BE40" s="5" t="s">
        <v>123</v>
      </c>
      <c r="BF40" s="5" t="s">
        <v>78</v>
      </c>
      <c r="BG40" s="5"/>
      <c r="BH40" s="5"/>
      <c r="BI40" s="5"/>
      <c r="BJ40" s="5"/>
      <c r="BK40" s="7"/>
    </row>
    <row r="41" spans="1:63" x14ac:dyDescent="0.25">
      <c r="A41" s="5" t="str">
        <f>"961009350423"</f>
        <v>961009350423</v>
      </c>
      <c r="B41" s="5" t="s">
        <v>511</v>
      </c>
      <c r="C41" s="5" t="s">
        <v>512</v>
      </c>
      <c r="D41" s="5" t="s">
        <v>513</v>
      </c>
      <c r="E41" s="6">
        <v>35347</v>
      </c>
      <c r="F41" s="5" t="s">
        <v>157</v>
      </c>
      <c r="G41" s="5" t="s">
        <v>67</v>
      </c>
      <c r="H41" s="5" t="s">
        <v>68</v>
      </c>
      <c r="I41" s="5" t="s">
        <v>158</v>
      </c>
      <c r="J41" s="5" t="s">
        <v>514</v>
      </c>
      <c r="K41" s="5">
        <v>167</v>
      </c>
      <c r="L41" s="5" t="s">
        <v>508</v>
      </c>
      <c r="M41" s="5"/>
      <c r="N41" s="5" t="s">
        <v>72</v>
      </c>
      <c r="O41" s="5" t="s">
        <v>73</v>
      </c>
      <c r="P41" s="5">
        <v>1.3</v>
      </c>
      <c r="Q41" s="5" t="s">
        <v>108</v>
      </c>
      <c r="R41" s="5" t="s">
        <v>75</v>
      </c>
      <c r="S41" s="5" t="s">
        <v>109</v>
      </c>
      <c r="T41" s="5"/>
      <c r="U41" s="5"/>
      <c r="V41" s="5" t="s">
        <v>77</v>
      </c>
      <c r="W41" s="5" t="s">
        <v>78</v>
      </c>
      <c r="X41" s="5">
        <v>0</v>
      </c>
      <c r="Y41" s="5">
        <v>3</v>
      </c>
      <c r="Z41" s="5">
        <v>3</v>
      </c>
      <c r="AA41" s="5">
        <v>3</v>
      </c>
      <c r="AB41" s="5">
        <v>3</v>
      </c>
      <c r="AC41" s="5" t="s">
        <v>515</v>
      </c>
      <c r="AD41" s="5">
        <v>87478703368</v>
      </c>
      <c r="AE41" s="5" t="s">
        <v>179</v>
      </c>
      <c r="AF41" s="5"/>
      <c r="AG41" s="5" t="s">
        <v>82</v>
      </c>
      <c r="AH41" s="5" t="s">
        <v>130</v>
      </c>
      <c r="AI41" s="5" t="s">
        <v>516</v>
      </c>
      <c r="AJ41" s="5">
        <v>1.3</v>
      </c>
      <c r="AK41" s="5" t="s">
        <v>78</v>
      </c>
      <c r="AL41" s="5">
        <v>0</v>
      </c>
      <c r="AM41" s="5" t="s">
        <v>85</v>
      </c>
      <c r="AN41" s="5"/>
      <c r="AO41" s="5" t="s">
        <v>86</v>
      </c>
      <c r="AP41" s="5" t="s">
        <v>87</v>
      </c>
      <c r="AQ41" s="5" t="s">
        <v>378</v>
      </c>
      <c r="AR41" s="5"/>
      <c r="AS41" s="5"/>
      <c r="AT41" s="5"/>
      <c r="AU41" s="5"/>
      <c r="AV41" s="5"/>
      <c r="AW41" s="5"/>
      <c r="AX41" s="5"/>
      <c r="AY41" s="5"/>
      <c r="AZ41" s="5" t="s">
        <v>113</v>
      </c>
      <c r="BA41" s="5" t="s">
        <v>288</v>
      </c>
      <c r="BB41" s="5" t="s">
        <v>98</v>
      </c>
      <c r="BC41" s="5">
        <v>0</v>
      </c>
      <c r="BD41" s="5" t="s">
        <v>86</v>
      </c>
      <c r="BE41" s="5" t="s">
        <v>123</v>
      </c>
      <c r="BF41" s="5" t="s">
        <v>78</v>
      </c>
      <c r="BG41" s="5"/>
      <c r="BH41" s="5"/>
      <c r="BI41" s="5"/>
      <c r="BJ41" s="5"/>
      <c r="BK41" s="7"/>
    </row>
    <row r="42" spans="1:63" x14ac:dyDescent="0.25">
      <c r="A42" s="5" t="str">
        <f>"940904350096"</f>
        <v>940904350096</v>
      </c>
      <c r="B42" s="5" t="s">
        <v>517</v>
      </c>
      <c r="C42" s="5" t="s">
        <v>518</v>
      </c>
      <c r="D42" s="5" t="s">
        <v>519</v>
      </c>
      <c r="E42" s="6">
        <v>34581</v>
      </c>
      <c r="F42" s="5" t="s">
        <v>157</v>
      </c>
      <c r="G42" s="5" t="s">
        <v>67</v>
      </c>
      <c r="H42" s="5" t="s">
        <v>68</v>
      </c>
      <c r="I42" s="5" t="s">
        <v>158</v>
      </c>
      <c r="J42" s="5" t="s">
        <v>520</v>
      </c>
      <c r="K42" s="5">
        <v>142</v>
      </c>
      <c r="L42" s="5" t="s">
        <v>106</v>
      </c>
      <c r="M42" s="5"/>
      <c r="N42" s="5" t="s">
        <v>72</v>
      </c>
      <c r="O42" s="5" t="s">
        <v>73</v>
      </c>
      <c r="P42" s="5">
        <v>1.4</v>
      </c>
      <c r="Q42" s="5" t="s">
        <v>108</v>
      </c>
      <c r="R42" s="5" t="s">
        <v>208</v>
      </c>
      <c r="S42" s="5" t="s">
        <v>209</v>
      </c>
      <c r="T42" s="5"/>
      <c r="U42" s="5"/>
      <c r="V42" s="5" t="s">
        <v>77</v>
      </c>
      <c r="W42" s="5" t="s">
        <v>78</v>
      </c>
      <c r="X42" s="5">
        <v>0</v>
      </c>
      <c r="Y42" s="5">
        <v>3</v>
      </c>
      <c r="Z42" s="5">
        <v>3</v>
      </c>
      <c r="AA42" s="5">
        <v>3</v>
      </c>
      <c r="AB42" s="5">
        <v>3</v>
      </c>
      <c r="AC42" s="5" t="s">
        <v>521</v>
      </c>
      <c r="AD42" s="5">
        <v>87473730909</v>
      </c>
      <c r="AE42" s="5" t="s">
        <v>111</v>
      </c>
      <c r="AF42" s="5" t="s">
        <v>112</v>
      </c>
      <c r="AG42" s="5" t="s">
        <v>82</v>
      </c>
      <c r="AH42" s="5" t="s">
        <v>114</v>
      </c>
      <c r="AI42" s="5" t="s">
        <v>84</v>
      </c>
      <c r="AJ42" s="5">
        <v>1.5</v>
      </c>
      <c r="AK42" s="5" t="s">
        <v>78</v>
      </c>
      <c r="AL42" s="5">
        <v>0</v>
      </c>
      <c r="AM42" s="5" t="s">
        <v>85</v>
      </c>
      <c r="AN42" s="5"/>
      <c r="AO42" s="5" t="s">
        <v>86</v>
      </c>
      <c r="AP42" s="5" t="s">
        <v>87</v>
      </c>
      <c r="AQ42" s="5" t="s">
        <v>131</v>
      </c>
      <c r="AR42" s="5" t="s">
        <v>114</v>
      </c>
      <c r="AS42" s="5" t="s">
        <v>489</v>
      </c>
      <c r="AT42" s="5" t="s">
        <v>118</v>
      </c>
      <c r="AU42" s="5" t="s">
        <v>119</v>
      </c>
      <c r="AV42" s="5">
        <v>80</v>
      </c>
      <c r="AW42" s="5" t="s">
        <v>522</v>
      </c>
      <c r="AX42" s="5" t="s">
        <v>523</v>
      </c>
      <c r="AY42" s="5" t="s">
        <v>524</v>
      </c>
      <c r="AZ42" s="5" t="s">
        <v>113</v>
      </c>
      <c r="BA42" s="5" t="s">
        <v>525</v>
      </c>
      <c r="BB42" s="5" t="s">
        <v>98</v>
      </c>
      <c r="BC42" s="5">
        <v>0</v>
      </c>
      <c r="BD42" s="5" t="s">
        <v>86</v>
      </c>
      <c r="BE42" s="5" t="s">
        <v>123</v>
      </c>
      <c r="BF42" s="5" t="s">
        <v>78</v>
      </c>
      <c r="BG42" s="5"/>
      <c r="BH42" s="5"/>
      <c r="BI42" s="5"/>
      <c r="BJ42" s="5"/>
      <c r="BK42" s="7"/>
    </row>
    <row r="43" spans="1:63" hidden="1" x14ac:dyDescent="0.25">
      <c r="A43" t="str">
        <f>"960817450370"</f>
        <v>960817450370</v>
      </c>
      <c r="B43" t="s">
        <v>526</v>
      </c>
      <c r="C43" t="s">
        <v>527</v>
      </c>
      <c r="D43" t="s">
        <v>126</v>
      </c>
      <c r="E43" s="1">
        <v>35294</v>
      </c>
      <c r="F43" t="s">
        <v>66</v>
      </c>
      <c r="G43" t="s">
        <v>67</v>
      </c>
      <c r="H43" t="s">
        <v>104</v>
      </c>
      <c r="I43" t="s">
        <v>69</v>
      </c>
      <c r="J43" t="s">
        <v>487</v>
      </c>
      <c r="K43">
        <v>82</v>
      </c>
      <c r="L43" t="s">
        <v>106</v>
      </c>
      <c r="N43" t="s">
        <v>207</v>
      </c>
      <c r="O43" t="s">
        <v>73</v>
      </c>
      <c r="P43">
        <v>0</v>
      </c>
      <c r="Q43" t="s">
        <v>108</v>
      </c>
      <c r="R43" t="s">
        <v>75</v>
      </c>
      <c r="S43" t="s">
        <v>109</v>
      </c>
      <c r="V43" t="s">
        <v>77</v>
      </c>
      <c r="W43" t="s">
        <v>78</v>
      </c>
      <c r="X43">
        <v>0</v>
      </c>
      <c r="Y43">
        <v>3</v>
      </c>
      <c r="Z43">
        <v>3</v>
      </c>
      <c r="AA43">
        <v>3</v>
      </c>
      <c r="AB43">
        <v>3</v>
      </c>
      <c r="AC43" t="s">
        <v>528</v>
      </c>
      <c r="AD43">
        <v>87475944217</v>
      </c>
      <c r="AE43" t="s">
        <v>80</v>
      </c>
      <c r="AF43" t="s">
        <v>112</v>
      </c>
      <c r="AG43" t="s">
        <v>82</v>
      </c>
      <c r="AH43" t="s">
        <v>499</v>
      </c>
      <c r="AI43" t="s">
        <v>84</v>
      </c>
      <c r="AJ43">
        <v>0</v>
      </c>
      <c r="AK43" t="s">
        <v>78</v>
      </c>
      <c r="AL43">
        <v>0</v>
      </c>
      <c r="AQ43" t="s">
        <v>116</v>
      </c>
      <c r="AR43" t="s">
        <v>499</v>
      </c>
      <c r="AS43" t="s">
        <v>529</v>
      </c>
      <c r="AT43" t="s">
        <v>118</v>
      </c>
      <c r="AU43" t="s">
        <v>119</v>
      </c>
      <c r="AV43">
        <v>42</v>
      </c>
      <c r="AW43" t="s">
        <v>530</v>
      </c>
      <c r="AX43" t="s">
        <v>531</v>
      </c>
      <c r="AY43" t="s">
        <v>532</v>
      </c>
      <c r="AZ43" t="s">
        <v>113</v>
      </c>
      <c r="BC43">
        <v>0</v>
      </c>
      <c r="BD43" t="s">
        <v>99</v>
      </c>
      <c r="BE43" t="s">
        <v>358</v>
      </c>
      <c r="BF43" t="s">
        <v>78</v>
      </c>
    </row>
    <row r="44" spans="1:63" x14ac:dyDescent="0.25">
      <c r="A44" s="5" t="str">
        <f>"950412450525"</f>
        <v>950412450525</v>
      </c>
      <c r="B44" s="5" t="s">
        <v>533</v>
      </c>
      <c r="C44" s="5" t="s">
        <v>534</v>
      </c>
      <c r="D44" s="5" t="s">
        <v>535</v>
      </c>
      <c r="E44" s="6">
        <v>34801</v>
      </c>
      <c r="F44" s="5" t="s">
        <v>66</v>
      </c>
      <c r="G44" s="5" t="s">
        <v>67</v>
      </c>
      <c r="H44" s="5" t="s">
        <v>68</v>
      </c>
      <c r="I44" s="5" t="s">
        <v>69</v>
      </c>
      <c r="J44" s="5" t="s">
        <v>536</v>
      </c>
      <c r="K44" s="5">
        <v>85</v>
      </c>
      <c r="L44" s="5" t="s">
        <v>106</v>
      </c>
      <c r="M44" s="5"/>
      <c r="N44" s="5" t="s">
        <v>72</v>
      </c>
      <c r="O44" s="5" t="s">
        <v>73</v>
      </c>
      <c r="P44" s="5">
        <v>1.5</v>
      </c>
      <c r="Q44" s="5" t="s">
        <v>108</v>
      </c>
      <c r="R44" s="5" t="s">
        <v>75</v>
      </c>
      <c r="S44" s="5" t="s">
        <v>109</v>
      </c>
      <c r="T44" s="5"/>
      <c r="U44" s="5"/>
      <c r="V44" s="5" t="s">
        <v>77</v>
      </c>
      <c r="W44" s="5" t="s">
        <v>78</v>
      </c>
      <c r="X44" s="5">
        <v>0</v>
      </c>
      <c r="Y44" s="5">
        <v>3</v>
      </c>
      <c r="Z44" s="5">
        <v>3</v>
      </c>
      <c r="AA44" s="5">
        <v>3</v>
      </c>
      <c r="AB44" s="5">
        <v>3</v>
      </c>
      <c r="AC44" s="5" t="s">
        <v>537</v>
      </c>
      <c r="AD44" s="5">
        <v>87479830897</v>
      </c>
      <c r="AE44" s="5" t="s">
        <v>80</v>
      </c>
      <c r="AF44" s="5" t="s">
        <v>112</v>
      </c>
      <c r="AG44" s="5" t="s">
        <v>82</v>
      </c>
      <c r="AH44" s="5" t="s">
        <v>114</v>
      </c>
      <c r="AI44" s="5" t="s">
        <v>84</v>
      </c>
      <c r="AJ44" s="5">
        <v>1.5</v>
      </c>
      <c r="AK44" s="5" t="s">
        <v>78</v>
      </c>
      <c r="AL44" s="5">
        <v>0</v>
      </c>
      <c r="AM44" s="5" t="s">
        <v>85</v>
      </c>
      <c r="AN44" s="5"/>
      <c r="AO44" s="5" t="s">
        <v>86</v>
      </c>
      <c r="AP44" s="5" t="s">
        <v>87</v>
      </c>
      <c r="AQ44" s="5" t="s">
        <v>538</v>
      </c>
      <c r="AR44" s="5" t="s">
        <v>539</v>
      </c>
      <c r="AS44" s="5" t="s">
        <v>540</v>
      </c>
      <c r="AT44" s="5" t="s">
        <v>541</v>
      </c>
      <c r="AU44" s="5" t="s">
        <v>165</v>
      </c>
      <c r="AV44" s="5" t="s">
        <v>542</v>
      </c>
      <c r="AW44" s="5" t="s">
        <v>543</v>
      </c>
      <c r="AX44" s="5" t="s">
        <v>544</v>
      </c>
      <c r="AY44" s="5" t="s">
        <v>545</v>
      </c>
      <c r="AZ44" s="5" t="s">
        <v>113</v>
      </c>
      <c r="BA44" s="5" t="s">
        <v>288</v>
      </c>
      <c r="BB44" s="5" t="s">
        <v>98</v>
      </c>
      <c r="BC44" s="5">
        <v>0</v>
      </c>
      <c r="BD44" s="5" t="s">
        <v>86</v>
      </c>
      <c r="BE44" s="5" t="s">
        <v>123</v>
      </c>
      <c r="BF44" s="5" t="s">
        <v>78</v>
      </c>
      <c r="BG44" s="5"/>
      <c r="BH44" s="5"/>
      <c r="BI44" s="5"/>
      <c r="BJ44" s="5"/>
      <c r="BK44" s="7"/>
    </row>
    <row r="45" spans="1:63" hidden="1" x14ac:dyDescent="0.25">
      <c r="A45" t="str">
        <f>"870419350193"</f>
        <v>870419350193</v>
      </c>
      <c r="B45" t="s">
        <v>546</v>
      </c>
      <c r="C45" t="s">
        <v>547</v>
      </c>
      <c r="D45" t="s">
        <v>173</v>
      </c>
      <c r="E45" s="1">
        <v>31886</v>
      </c>
      <c r="F45" t="s">
        <v>157</v>
      </c>
      <c r="G45" t="s">
        <v>67</v>
      </c>
      <c r="H45" t="s">
        <v>369</v>
      </c>
      <c r="I45" t="s">
        <v>158</v>
      </c>
      <c r="J45" t="s">
        <v>548</v>
      </c>
      <c r="K45">
        <v>155</v>
      </c>
      <c r="L45" t="s">
        <v>362</v>
      </c>
      <c r="N45" t="s">
        <v>72</v>
      </c>
      <c r="O45" t="s">
        <v>549</v>
      </c>
      <c r="P45">
        <v>1</v>
      </c>
      <c r="Q45" t="s">
        <v>74</v>
      </c>
      <c r="R45" t="s">
        <v>75</v>
      </c>
      <c r="S45" t="s">
        <v>76</v>
      </c>
      <c r="V45" t="s">
        <v>365</v>
      </c>
      <c r="X45">
        <v>10</v>
      </c>
      <c r="Y45">
        <v>11</v>
      </c>
      <c r="AB45">
        <v>1</v>
      </c>
      <c r="AK45" t="s">
        <v>78</v>
      </c>
      <c r="AL45">
        <v>0</v>
      </c>
      <c r="AR45" t="s">
        <v>113</v>
      </c>
      <c r="BE45"/>
    </row>
    <row r="46" spans="1:63" hidden="1" x14ac:dyDescent="0.25">
      <c r="A46" t="str">
        <f>"920623450943"</f>
        <v>920623450943</v>
      </c>
      <c r="B46" t="s">
        <v>550</v>
      </c>
      <c r="C46" t="s">
        <v>551</v>
      </c>
      <c r="D46" t="s">
        <v>535</v>
      </c>
      <c r="E46" s="1">
        <v>33778</v>
      </c>
      <c r="F46" t="s">
        <v>66</v>
      </c>
      <c r="G46" t="s">
        <v>67</v>
      </c>
      <c r="H46" t="s">
        <v>68</v>
      </c>
      <c r="I46" t="s">
        <v>69</v>
      </c>
      <c r="J46" t="s">
        <v>552</v>
      </c>
      <c r="K46">
        <v>152</v>
      </c>
      <c r="L46" t="s">
        <v>553</v>
      </c>
      <c r="N46" t="s">
        <v>72</v>
      </c>
      <c r="O46" t="s">
        <v>554</v>
      </c>
      <c r="P46">
        <v>1</v>
      </c>
      <c r="Q46" t="s">
        <v>108</v>
      </c>
      <c r="R46" t="s">
        <v>75</v>
      </c>
      <c r="S46" t="s">
        <v>381</v>
      </c>
      <c r="V46" t="s">
        <v>365</v>
      </c>
      <c r="X46">
        <v>0</v>
      </c>
      <c r="Y46">
        <v>1</v>
      </c>
      <c r="AB46">
        <v>1</v>
      </c>
      <c r="AK46" t="s">
        <v>78</v>
      </c>
      <c r="AL46">
        <v>0</v>
      </c>
      <c r="AR46" t="s">
        <v>113</v>
      </c>
      <c r="BE46"/>
    </row>
    <row r="47" spans="1:63" hidden="1" x14ac:dyDescent="0.25">
      <c r="A47" t="str">
        <f>"730728450181"</f>
        <v>730728450181</v>
      </c>
      <c r="B47" t="s">
        <v>555</v>
      </c>
      <c r="C47" t="s">
        <v>556</v>
      </c>
      <c r="D47" t="s">
        <v>557</v>
      </c>
      <c r="E47" s="1">
        <v>26873</v>
      </c>
      <c r="F47" t="s">
        <v>66</v>
      </c>
      <c r="G47" t="s">
        <v>67</v>
      </c>
      <c r="H47" t="s">
        <v>68</v>
      </c>
      <c r="I47" t="s">
        <v>69</v>
      </c>
      <c r="J47" t="s">
        <v>558</v>
      </c>
      <c r="K47">
        <v>23</v>
      </c>
      <c r="L47" t="s">
        <v>362</v>
      </c>
      <c r="N47" t="s">
        <v>72</v>
      </c>
      <c r="O47" t="s">
        <v>559</v>
      </c>
      <c r="P47">
        <v>1</v>
      </c>
      <c r="Q47" t="s">
        <v>108</v>
      </c>
      <c r="R47" t="s">
        <v>75</v>
      </c>
      <c r="S47" t="s">
        <v>364</v>
      </c>
      <c r="V47" t="s">
        <v>365</v>
      </c>
      <c r="X47">
        <v>12</v>
      </c>
      <c r="Y47">
        <v>13</v>
      </c>
      <c r="AB47">
        <v>1</v>
      </c>
      <c r="AK47" t="s">
        <v>78</v>
      </c>
      <c r="AL47">
        <v>0</v>
      </c>
      <c r="AR47" t="s">
        <v>113</v>
      </c>
      <c r="BE47"/>
    </row>
    <row r="48" spans="1:63" hidden="1" x14ac:dyDescent="0.25">
      <c r="A48" t="str">
        <f>"610702450274"</f>
        <v>610702450274</v>
      </c>
      <c r="B48" t="s">
        <v>560</v>
      </c>
      <c r="C48" t="s">
        <v>561</v>
      </c>
      <c r="D48" t="s">
        <v>562</v>
      </c>
      <c r="E48" s="1">
        <v>22464</v>
      </c>
      <c r="F48" t="s">
        <v>66</v>
      </c>
      <c r="G48" t="s">
        <v>67</v>
      </c>
      <c r="H48" t="s">
        <v>68</v>
      </c>
      <c r="I48" t="s">
        <v>69</v>
      </c>
      <c r="J48" t="s">
        <v>563</v>
      </c>
      <c r="K48">
        <v>126</v>
      </c>
      <c r="L48" t="s">
        <v>362</v>
      </c>
      <c r="N48" t="s">
        <v>72</v>
      </c>
      <c r="O48" t="s">
        <v>559</v>
      </c>
      <c r="P48">
        <v>1</v>
      </c>
      <c r="Q48" t="s">
        <v>108</v>
      </c>
      <c r="R48" t="s">
        <v>75</v>
      </c>
      <c r="S48" t="s">
        <v>364</v>
      </c>
      <c r="V48" t="s">
        <v>365</v>
      </c>
      <c r="X48">
        <v>20</v>
      </c>
      <c r="Y48">
        <v>21</v>
      </c>
      <c r="AB48">
        <v>1</v>
      </c>
      <c r="AK48" t="s">
        <v>363</v>
      </c>
      <c r="AL48">
        <v>0.5</v>
      </c>
      <c r="AR48" t="s">
        <v>113</v>
      </c>
      <c r="BE48"/>
    </row>
    <row r="49" spans="1:58" hidden="1" x14ac:dyDescent="0.25">
      <c r="A49" t="str">
        <f>"710804450091"</f>
        <v>710804450091</v>
      </c>
      <c r="B49" t="s">
        <v>564</v>
      </c>
      <c r="C49" t="s">
        <v>565</v>
      </c>
      <c r="D49" t="s">
        <v>566</v>
      </c>
      <c r="E49" s="1">
        <v>26149</v>
      </c>
      <c r="F49" t="s">
        <v>66</v>
      </c>
      <c r="G49" t="s">
        <v>67</v>
      </c>
      <c r="H49" t="s">
        <v>68</v>
      </c>
      <c r="I49" t="s">
        <v>69</v>
      </c>
      <c r="J49" t="s">
        <v>567</v>
      </c>
      <c r="K49" t="s">
        <v>568</v>
      </c>
      <c r="L49" t="s">
        <v>71</v>
      </c>
      <c r="N49" t="s">
        <v>72</v>
      </c>
      <c r="O49" t="s">
        <v>569</v>
      </c>
      <c r="P49">
        <v>1</v>
      </c>
      <c r="Q49" t="s">
        <v>108</v>
      </c>
      <c r="R49" t="s">
        <v>75</v>
      </c>
      <c r="S49" t="s">
        <v>76</v>
      </c>
      <c r="V49" t="s">
        <v>386</v>
      </c>
      <c r="X49">
        <v>10</v>
      </c>
      <c r="Y49">
        <v>22</v>
      </c>
      <c r="AA49">
        <v>0</v>
      </c>
      <c r="AB49">
        <v>12</v>
      </c>
      <c r="AK49" t="s">
        <v>78</v>
      </c>
      <c r="AL49">
        <v>0</v>
      </c>
      <c r="AR49" t="s">
        <v>113</v>
      </c>
      <c r="BE49"/>
    </row>
    <row r="50" spans="1:58" hidden="1" x14ac:dyDescent="0.25">
      <c r="A50" t="str">
        <f>"711013401115"</f>
        <v>711013401115</v>
      </c>
      <c r="B50" t="s">
        <v>570</v>
      </c>
      <c r="C50" t="s">
        <v>571</v>
      </c>
      <c r="D50" t="s">
        <v>188</v>
      </c>
      <c r="E50" s="1">
        <v>26219</v>
      </c>
      <c r="F50" t="s">
        <v>66</v>
      </c>
      <c r="G50" t="s">
        <v>67</v>
      </c>
      <c r="H50" t="s">
        <v>104</v>
      </c>
      <c r="I50" t="s">
        <v>69</v>
      </c>
      <c r="J50" t="s">
        <v>572</v>
      </c>
      <c r="K50" t="s">
        <v>573</v>
      </c>
      <c r="L50" t="s">
        <v>71</v>
      </c>
      <c r="N50" t="s">
        <v>72</v>
      </c>
      <c r="O50" t="s">
        <v>441</v>
      </c>
      <c r="P50">
        <v>1</v>
      </c>
      <c r="Q50" t="s">
        <v>108</v>
      </c>
      <c r="R50" t="s">
        <v>75</v>
      </c>
      <c r="S50" t="s">
        <v>381</v>
      </c>
      <c r="V50" t="s">
        <v>365</v>
      </c>
      <c r="W50" t="s">
        <v>78</v>
      </c>
      <c r="X50">
        <v>7</v>
      </c>
      <c r="Y50">
        <v>18</v>
      </c>
      <c r="AA50">
        <v>0</v>
      </c>
      <c r="AB50">
        <v>11</v>
      </c>
      <c r="AC50" t="s">
        <v>574</v>
      </c>
      <c r="AD50">
        <v>87051098150</v>
      </c>
      <c r="AE50" t="s">
        <v>179</v>
      </c>
      <c r="AK50" t="s">
        <v>78</v>
      </c>
      <c r="AL50">
        <v>0</v>
      </c>
      <c r="AR50" t="s">
        <v>113</v>
      </c>
      <c r="BC50">
        <v>0</v>
      </c>
      <c r="BE50" t="s">
        <v>185</v>
      </c>
    </row>
    <row r="51" spans="1:58" hidden="1" x14ac:dyDescent="0.25">
      <c r="A51" t="str">
        <f>"790508401673"</f>
        <v>790508401673</v>
      </c>
      <c r="B51" t="s">
        <v>575</v>
      </c>
      <c r="C51" t="s">
        <v>576</v>
      </c>
      <c r="D51" t="s">
        <v>577</v>
      </c>
      <c r="E51" s="1">
        <v>28983</v>
      </c>
      <c r="F51" t="s">
        <v>66</v>
      </c>
      <c r="G51" t="s">
        <v>67</v>
      </c>
      <c r="H51" t="s">
        <v>68</v>
      </c>
      <c r="I51" t="s">
        <v>69</v>
      </c>
      <c r="J51" t="s">
        <v>578</v>
      </c>
      <c r="K51">
        <v>189</v>
      </c>
      <c r="L51" t="s">
        <v>71</v>
      </c>
      <c r="N51" t="s">
        <v>72</v>
      </c>
      <c r="O51" t="s">
        <v>73</v>
      </c>
      <c r="P51">
        <v>1.5</v>
      </c>
      <c r="Q51" t="s">
        <v>108</v>
      </c>
      <c r="R51" t="s">
        <v>75</v>
      </c>
      <c r="S51" t="s">
        <v>109</v>
      </c>
      <c r="V51" t="s">
        <v>77</v>
      </c>
      <c r="W51" t="s">
        <v>78</v>
      </c>
      <c r="X51">
        <v>13</v>
      </c>
      <c r="Y51">
        <v>20</v>
      </c>
      <c r="Z51">
        <v>20</v>
      </c>
      <c r="AA51">
        <v>20</v>
      </c>
      <c r="AB51">
        <v>7</v>
      </c>
      <c r="AC51" t="s">
        <v>579</v>
      </c>
      <c r="AD51">
        <v>87470189046</v>
      </c>
      <c r="AE51" t="s">
        <v>111</v>
      </c>
      <c r="AF51" t="s">
        <v>112</v>
      </c>
      <c r="AG51" t="s">
        <v>82</v>
      </c>
      <c r="AH51" t="s">
        <v>580</v>
      </c>
      <c r="AI51" t="s">
        <v>84</v>
      </c>
      <c r="AJ51">
        <v>1.5</v>
      </c>
      <c r="AK51" t="s">
        <v>78</v>
      </c>
      <c r="AL51">
        <v>0</v>
      </c>
      <c r="AM51" t="s">
        <v>85</v>
      </c>
      <c r="AO51" t="s">
        <v>86</v>
      </c>
      <c r="AP51" t="s">
        <v>87</v>
      </c>
      <c r="AQ51" t="s">
        <v>581</v>
      </c>
      <c r="AR51" t="s">
        <v>582</v>
      </c>
      <c r="AS51" t="s">
        <v>583</v>
      </c>
      <c r="AT51" t="s">
        <v>584</v>
      </c>
      <c r="AU51" t="s">
        <v>585</v>
      </c>
      <c r="AV51" t="s">
        <v>586</v>
      </c>
      <c r="AW51" t="s">
        <v>587</v>
      </c>
      <c r="AX51" t="s">
        <v>588</v>
      </c>
      <c r="AY51" t="s">
        <v>589</v>
      </c>
      <c r="AZ51" t="s">
        <v>113</v>
      </c>
      <c r="BA51" t="s">
        <v>590</v>
      </c>
      <c r="BB51" t="s">
        <v>98</v>
      </c>
      <c r="BC51">
        <v>0</v>
      </c>
      <c r="BD51" t="s">
        <v>86</v>
      </c>
      <c r="BE51" t="s">
        <v>591</v>
      </c>
      <c r="BF51" t="s">
        <v>153</v>
      </c>
    </row>
    <row r="52" spans="1:58" hidden="1" x14ac:dyDescent="0.25">
      <c r="A52" t="str">
        <f>"860120350186"</f>
        <v>860120350186</v>
      </c>
      <c r="B52" t="s">
        <v>592</v>
      </c>
      <c r="C52" t="s">
        <v>593</v>
      </c>
      <c r="D52" t="s">
        <v>594</v>
      </c>
      <c r="E52" s="1">
        <v>31432</v>
      </c>
      <c r="F52" t="s">
        <v>157</v>
      </c>
      <c r="G52" t="s">
        <v>67</v>
      </c>
      <c r="H52" t="s">
        <v>68</v>
      </c>
      <c r="I52" t="s">
        <v>158</v>
      </c>
      <c r="J52" t="s">
        <v>595</v>
      </c>
      <c r="K52">
        <v>215</v>
      </c>
      <c r="L52" t="s">
        <v>71</v>
      </c>
      <c r="N52" t="s">
        <v>72</v>
      </c>
      <c r="O52" t="s">
        <v>596</v>
      </c>
      <c r="P52">
        <v>1</v>
      </c>
      <c r="Q52" t="s">
        <v>108</v>
      </c>
      <c r="R52" t="s">
        <v>75</v>
      </c>
      <c r="S52" t="s">
        <v>76</v>
      </c>
      <c r="V52" t="s">
        <v>365</v>
      </c>
      <c r="W52" t="s">
        <v>78</v>
      </c>
      <c r="X52">
        <v>0</v>
      </c>
      <c r="Y52">
        <v>13</v>
      </c>
      <c r="Z52">
        <v>12</v>
      </c>
      <c r="AA52">
        <v>12</v>
      </c>
      <c r="AB52">
        <v>13</v>
      </c>
      <c r="AC52" t="s">
        <v>597</v>
      </c>
      <c r="AD52">
        <v>87070412363</v>
      </c>
      <c r="AE52" t="s">
        <v>345</v>
      </c>
      <c r="AF52" t="s">
        <v>598</v>
      </c>
      <c r="AG52" t="s">
        <v>82</v>
      </c>
      <c r="AH52" t="s">
        <v>113</v>
      </c>
      <c r="AI52" t="s">
        <v>78</v>
      </c>
      <c r="AJ52">
        <v>0</v>
      </c>
      <c r="AK52" t="s">
        <v>599</v>
      </c>
      <c r="AL52">
        <v>0.5</v>
      </c>
      <c r="AM52" t="s">
        <v>160</v>
      </c>
      <c r="AO52" t="s">
        <v>86</v>
      </c>
      <c r="AP52" t="s">
        <v>87</v>
      </c>
      <c r="AQ52" t="s">
        <v>211</v>
      </c>
      <c r="AR52" t="s">
        <v>600</v>
      </c>
      <c r="AS52" t="s">
        <v>601</v>
      </c>
      <c r="AT52" t="s">
        <v>164</v>
      </c>
      <c r="AU52" t="s">
        <v>165</v>
      </c>
      <c r="AV52" t="s">
        <v>307</v>
      </c>
      <c r="AW52" t="s">
        <v>602</v>
      </c>
      <c r="AX52" t="s">
        <v>603</v>
      </c>
      <c r="AY52" t="s">
        <v>604</v>
      </c>
      <c r="AZ52" t="s">
        <v>113</v>
      </c>
      <c r="BA52" t="s">
        <v>605</v>
      </c>
      <c r="BC52">
        <v>0</v>
      </c>
      <c r="BD52" t="s">
        <v>99</v>
      </c>
      <c r="BE52" t="s">
        <v>123</v>
      </c>
      <c r="BF52" t="s">
        <v>78</v>
      </c>
    </row>
    <row r="53" spans="1:58" hidden="1" x14ac:dyDescent="0.25">
      <c r="A53" t="str">
        <f>"881018350059"</f>
        <v>881018350059</v>
      </c>
      <c r="B53" t="s">
        <v>606</v>
      </c>
      <c r="C53" t="s">
        <v>607</v>
      </c>
      <c r="D53" t="s">
        <v>608</v>
      </c>
      <c r="E53" s="1">
        <v>32434</v>
      </c>
      <c r="F53" t="s">
        <v>157</v>
      </c>
      <c r="G53" t="s">
        <v>67</v>
      </c>
      <c r="H53" t="s">
        <v>68</v>
      </c>
      <c r="I53" t="s">
        <v>69</v>
      </c>
      <c r="J53" t="s">
        <v>609</v>
      </c>
      <c r="K53">
        <v>146</v>
      </c>
      <c r="L53" t="s">
        <v>71</v>
      </c>
      <c r="N53" t="s">
        <v>72</v>
      </c>
      <c r="O53" t="s">
        <v>73</v>
      </c>
      <c r="P53">
        <v>1.5</v>
      </c>
      <c r="Q53" t="s">
        <v>108</v>
      </c>
      <c r="R53" t="s">
        <v>75</v>
      </c>
      <c r="S53" t="s">
        <v>109</v>
      </c>
      <c r="V53" t="s">
        <v>77</v>
      </c>
      <c r="W53" t="s">
        <v>78</v>
      </c>
      <c r="X53">
        <v>7</v>
      </c>
      <c r="Y53">
        <v>9</v>
      </c>
      <c r="Z53">
        <v>8</v>
      </c>
      <c r="AA53">
        <v>8</v>
      </c>
      <c r="AB53">
        <v>2</v>
      </c>
      <c r="AC53" t="s">
        <v>610</v>
      </c>
      <c r="AD53">
        <v>87029475340</v>
      </c>
      <c r="AE53" t="s">
        <v>111</v>
      </c>
      <c r="AF53" t="s">
        <v>261</v>
      </c>
      <c r="AG53" t="s">
        <v>82</v>
      </c>
      <c r="AH53" t="s">
        <v>611</v>
      </c>
      <c r="AI53" t="s">
        <v>84</v>
      </c>
      <c r="AJ53">
        <v>1.6</v>
      </c>
      <c r="AK53" t="s">
        <v>78</v>
      </c>
      <c r="AL53">
        <v>0</v>
      </c>
      <c r="AM53" t="s">
        <v>160</v>
      </c>
      <c r="AO53" t="s">
        <v>86</v>
      </c>
      <c r="AP53" t="s">
        <v>87</v>
      </c>
      <c r="AQ53" t="s">
        <v>612</v>
      </c>
      <c r="AR53" t="s">
        <v>613</v>
      </c>
      <c r="AS53" t="s">
        <v>614</v>
      </c>
      <c r="AT53" t="s">
        <v>584</v>
      </c>
      <c r="AU53" t="s">
        <v>615</v>
      </c>
      <c r="AV53" t="s">
        <v>616</v>
      </c>
      <c r="AW53" t="s">
        <v>617</v>
      </c>
      <c r="AX53" t="s">
        <v>618</v>
      </c>
      <c r="AY53" t="s">
        <v>619</v>
      </c>
      <c r="AZ53" t="s">
        <v>113</v>
      </c>
      <c r="BA53" t="s">
        <v>620</v>
      </c>
      <c r="BB53" t="s">
        <v>98</v>
      </c>
      <c r="BC53">
        <v>0</v>
      </c>
      <c r="BD53" t="s">
        <v>86</v>
      </c>
      <c r="BE53" t="s">
        <v>123</v>
      </c>
      <c r="BF53" t="s">
        <v>78</v>
      </c>
    </row>
    <row r="54" spans="1:58" hidden="1" x14ac:dyDescent="0.25">
      <c r="A54" t="str">
        <f>"610219402010"</f>
        <v>610219402010</v>
      </c>
      <c r="B54" t="s">
        <v>621</v>
      </c>
      <c r="C54" t="s">
        <v>622</v>
      </c>
      <c r="D54" t="s">
        <v>126</v>
      </c>
      <c r="E54" s="1">
        <v>22331</v>
      </c>
      <c r="F54" t="s">
        <v>66</v>
      </c>
      <c r="G54" t="s">
        <v>67</v>
      </c>
      <c r="H54" t="s">
        <v>104</v>
      </c>
      <c r="I54" t="s">
        <v>69</v>
      </c>
      <c r="J54" t="s">
        <v>623</v>
      </c>
      <c r="K54">
        <v>38</v>
      </c>
      <c r="L54" t="s">
        <v>362</v>
      </c>
      <c r="N54" t="s">
        <v>72</v>
      </c>
      <c r="O54" t="s">
        <v>624</v>
      </c>
      <c r="P54">
        <v>1</v>
      </c>
      <c r="Q54" t="s">
        <v>108</v>
      </c>
      <c r="R54" t="s">
        <v>75</v>
      </c>
      <c r="S54" t="s">
        <v>76</v>
      </c>
      <c r="V54" t="s">
        <v>365</v>
      </c>
      <c r="X54">
        <v>12</v>
      </c>
      <c r="Y54">
        <v>31</v>
      </c>
      <c r="AA54">
        <v>0</v>
      </c>
      <c r="AB54">
        <v>19</v>
      </c>
      <c r="AK54" t="s">
        <v>78</v>
      </c>
      <c r="AL54">
        <v>0</v>
      </c>
      <c r="AR54" t="s">
        <v>113</v>
      </c>
      <c r="BE54"/>
    </row>
    <row r="55" spans="1:58" hidden="1" x14ac:dyDescent="0.25">
      <c r="A55" t="str">
        <f>"630522450071"</f>
        <v>630522450071</v>
      </c>
      <c r="B55" t="s">
        <v>625</v>
      </c>
      <c r="C55" t="s">
        <v>527</v>
      </c>
      <c r="D55" t="s">
        <v>626</v>
      </c>
      <c r="E55" s="1">
        <v>23153</v>
      </c>
      <c r="F55" t="s">
        <v>66</v>
      </c>
      <c r="G55" t="s">
        <v>67</v>
      </c>
      <c r="H55" t="s">
        <v>104</v>
      </c>
      <c r="I55" t="s">
        <v>69</v>
      </c>
      <c r="J55" t="s">
        <v>627</v>
      </c>
      <c r="K55">
        <v>38</v>
      </c>
      <c r="L55" t="s">
        <v>362</v>
      </c>
      <c r="N55" t="s">
        <v>72</v>
      </c>
      <c r="O55" t="s">
        <v>559</v>
      </c>
      <c r="P55">
        <v>1</v>
      </c>
      <c r="Q55" t="s">
        <v>108</v>
      </c>
      <c r="R55" t="s">
        <v>75</v>
      </c>
      <c r="S55" t="s">
        <v>364</v>
      </c>
      <c r="V55" t="s">
        <v>365</v>
      </c>
      <c r="X55">
        <v>9</v>
      </c>
      <c r="Y55">
        <v>29</v>
      </c>
      <c r="AB55">
        <v>20</v>
      </c>
      <c r="AK55" t="s">
        <v>78</v>
      </c>
      <c r="AL55">
        <v>0</v>
      </c>
      <c r="AR55" t="s">
        <v>113</v>
      </c>
      <c r="BE55"/>
    </row>
    <row r="56" spans="1:58" hidden="1" x14ac:dyDescent="0.25">
      <c r="A56" t="str">
        <f>"550917450120"</f>
        <v>550917450120</v>
      </c>
      <c r="B56" t="s">
        <v>628</v>
      </c>
      <c r="C56" t="s">
        <v>629</v>
      </c>
      <c r="D56" t="s">
        <v>630</v>
      </c>
      <c r="E56" s="1">
        <v>20349</v>
      </c>
      <c r="F56" t="s">
        <v>66</v>
      </c>
      <c r="G56" t="s">
        <v>67</v>
      </c>
      <c r="H56" t="s">
        <v>369</v>
      </c>
      <c r="I56" t="s">
        <v>69</v>
      </c>
      <c r="J56" t="s">
        <v>631</v>
      </c>
      <c r="K56">
        <v>300</v>
      </c>
      <c r="L56" t="s">
        <v>362</v>
      </c>
      <c r="N56" t="s">
        <v>72</v>
      </c>
      <c r="O56" t="s">
        <v>363</v>
      </c>
      <c r="P56">
        <v>1</v>
      </c>
      <c r="Q56" t="s">
        <v>108</v>
      </c>
      <c r="R56" t="s">
        <v>75</v>
      </c>
      <c r="S56" t="s">
        <v>381</v>
      </c>
      <c r="V56" t="s">
        <v>365</v>
      </c>
      <c r="X56">
        <v>20</v>
      </c>
      <c r="Y56">
        <v>38</v>
      </c>
      <c r="AB56">
        <v>18</v>
      </c>
      <c r="AK56" t="s">
        <v>78</v>
      </c>
      <c r="AL56">
        <v>0</v>
      </c>
      <c r="AR56" t="s">
        <v>113</v>
      </c>
      <c r="BE56"/>
    </row>
    <row r="57" spans="1:58" hidden="1" x14ac:dyDescent="0.25">
      <c r="A57" t="str">
        <f>"740629400892"</f>
        <v>740629400892</v>
      </c>
      <c r="B57" t="s">
        <v>632</v>
      </c>
      <c r="C57" t="s">
        <v>633</v>
      </c>
      <c r="D57" t="s">
        <v>634</v>
      </c>
      <c r="E57" s="1">
        <v>27209</v>
      </c>
      <c r="F57" t="s">
        <v>66</v>
      </c>
      <c r="G57" t="s">
        <v>67</v>
      </c>
      <c r="H57" t="s">
        <v>68</v>
      </c>
      <c r="I57" t="s">
        <v>69</v>
      </c>
      <c r="J57" t="s">
        <v>635</v>
      </c>
      <c r="K57">
        <v>241</v>
      </c>
      <c r="L57" t="s">
        <v>71</v>
      </c>
      <c r="N57" t="s">
        <v>72</v>
      </c>
      <c r="O57" t="s">
        <v>636</v>
      </c>
      <c r="P57">
        <v>1</v>
      </c>
      <c r="Q57" t="s">
        <v>108</v>
      </c>
      <c r="R57" t="s">
        <v>75</v>
      </c>
      <c r="S57" t="s">
        <v>76</v>
      </c>
      <c r="V57" t="s">
        <v>77</v>
      </c>
      <c r="X57">
        <v>2</v>
      </c>
      <c r="Y57">
        <v>25</v>
      </c>
      <c r="AB57">
        <v>23</v>
      </c>
      <c r="AK57" t="s">
        <v>78</v>
      </c>
      <c r="AL57">
        <v>0</v>
      </c>
      <c r="AR57" t="s">
        <v>113</v>
      </c>
      <c r="BE57"/>
    </row>
    <row r="58" spans="1:58" hidden="1" x14ac:dyDescent="0.25">
      <c r="A58" t="str">
        <f>"560204400912"</f>
        <v>560204400912</v>
      </c>
      <c r="B58" t="s">
        <v>637</v>
      </c>
      <c r="C58" t="s">
        <v>622</v>
      </c>
      <c r="D58" t="s">
        <v>188</v>
      </c>
      <c r="E58" s="1">
        <v>20489</v>
      </c>
      <c r="F58" t="s">
        <v>66</v>
      </c>
      <c r="G58" t="s">
        <v>67</v>
      </c>
      <c r="H58" t="s">
        <v>104</v>
      </c>
      <c r="I58" t="s">
        <v>69</v>
      </c>
      <c r="J58" t="s">
        <v>638</v>
      </c>
      <c r="K58">
        <v>136</v>
      </c>
      <c r="L58" t="s">
        <v>362</v>
      </c>
      <c r="N58" t="s">
        <v>72</v>
      </c>
      <c r="O58" t="s">
        <v>363</v>
      </c>
      <c r="P58">
        <v>1</v>
      </c>
      <c r="Q58" t="s">
        <v>108</v>
      </c>
      <c r="R58" t="s">
        <v>75</v>
      </c>
      <c r="S58" t="s">
        <v>381</v>
      </c>
      <c r="V58" t="s">
        <v>365</v>
      </c>
      <c r="X58">
        <v>15</v>
      </c>
      <c r="Y58">
        <v>28</v>
      </c>
      <c r="AB58">
        <v>13</v>
      </c>
      <c r="AK58" t="s">
        <v>78</v>
      </c>
      <c r="AL58">
        <v>0</v>
      </c>
      <c r="AR58" t="s">
        <v>113</v>
      </c>
      <c r="BE58"/>
    </row>
    <row r="59" spans="1:58" hidden="1" x14ac:dyDescent="0.25">
      <c r="A59" t="str">
        <f>"601209300252"</f>
        <v>601209300252</v>
      </c>
      <c r="B59" t="s">
        <v>639</v>
      </c>
      <c r="C59" t="s">
        <v>640</v>
      </c>
      <c r="D59" t="s">
        <v>641</v>
      </c>
      <c r="E59" s="1">
        <v>22259</v>
      </c>
      <c r="F59" t="s">
        <v>157</v>
      </c>
      <c r="G59" t="s">
        <v>67</v>
      </c>
      <c r="H59" t="s">
        <v>642</v>
      </c>
      <c r="I59" t="s">
        <v>69</v>
      </c>
      <c r="J59" t="s">
        <v>643</v>
      </c>
      <c r="K59" t="s">
        <v>644</v>
      </c>
      <c r="L59" t="s">
        <v>71</v>
      </c>
      <c r="N59" t="s">
        <v>72</v>
      </c>
      <c r="O59" t="s">
        <v>375</v>
      </c>
      <c r="P59">
        <v>1</v>
      </c>
      <c r="Q59" t="s">
        <v>74</v>
      </c>
      <c r="R59" t="s">
        <v>75</v>
      </c>
      <c r="S59" t="s">
        <v>76</v>
      </c>
      <c r="V59" t="s">
        <v>77</v>
      </c>
      <c r="W59" t="s">
        <v>78</v>
      </c>
      <c r="X59">
        <v>28</v>
      </c>
      <c r="Y59">
        <v>32</v>
      </c>
      <c r="Z59">
        <v>31</v>
      </c>
      <c r="AA59">
        <v>31</v>
      </c>
      <c r="AB59">
        <v>4</v>
      </c>
      <c r="AC59" t="s">
        <v>645</v>
      </c>
      <c r="AD59">
        <v>87011518193</v>
      </c>
      <c r="AE59" t="s">
        <v>345</v>
      </c>
      <c r="AF59" t="s">
        <v>346</v>
      </c>
      <c r="AG59" t="s">
        <v>82</v>
      </c>
      <c r="AK59" t="s">
        <v>78</v>
      </c>
      <c r="AL59">
        <v>0</v>
      </c>
      <c r="AM59" t="s">
        <v>85</v>
      </c>
      <c r="AO59" t="s">
        <v>86</v>
      </c>
      <c r="AP59" t="s">
        <v>87</v>
      </c>
      <c r="AQ59" t="s">
        <v>116</v>
      </c>
      <c r="AR59" t="s">
        <v>347</v>
      </c>
      <c r="AS59" t="s">
        <v>646</v>
      </c>
      <c r="AT59" t="s">
        <v>118</v>
      </c>
      <c r="AU59" t="s">
        <v>119</v>
      </c>
      <c r="AV59">
        <v>72</v>
      </c>
      <c r="AW59" t="s">
        <v>647</v>
      </c>
      <c r="AX59" t="s">
        <v>648</v>
      </c>
      <c r="AY59">
        <v>2808</v>
      </c>
      <c r="AZ59" t="s">
        <v>113</v>
      </c>
      <c r="BD59" t="s">
        <v>99</v>
      </c>
      <c r="BE59" t="s">
        <v>185</v>
      </c>
      <c r="BF59" t="s">
        <v>78</v>
      </c>
    </row>
    <row r="60" spans="1:58" hidden="1" x14ac:dyDescent="0.25">
      <c r="A60" t="str">
        <f>"670326401352"</f>
        <v>670326401352</v>
      </c>
      <c r="B60" t="s">
        <v>649</v>
      </c>
      <c r="C60" t="s">
        <v>650</v>
      </c>
      <c r="D60" t="s">
        <v>651</v>
      </c>
      <c r="E60" s="1">
        <v>24557</v>
      </c>
      <c r="F60" t="s">
        <v>66</v>
      </c>
      <c r="G60" t="s">
        <v>67</v>
      </c>
      <c r="H60" t="s">
        <v>68</v>
      </c>
      <c r="I60" t="s">
        <v>69</v>
      </c>
      <c r="J60" t="s">
        <v>652</v>
      </c>
      <c r="K60">
        <v>126</v>
      </c>
      <c r="L60" t="s">
        <v>362</v>
      </c>
      <c r="N60" t="s">
        <v>72</v>
      </c>
      <c r="O60" t="s">
        <v>363</v>
      </c>
      <c r="P60">
        <v>1</v>
      </c>
      <c r="Q60" t="s">
        <v>108</v>
      </c>
      <c r="R60" t="s">
        <v>75</v>
      </c>
      <c r="S60" t="s">
        <v>381</v>
      </c>
      <c r="V60" t="s">
        <v>365</v>
      </c>
      <c r="X60">
        <v>11</v>
      </c>
      <c r="Y60">
        <v>15</v>
      </c>
      <c r="AB60">
        <v>4</v>
      </c>
      <c r="AK60" t="s">
        <v>78</v>
      </c>
      <c r="AL60">
        <v>0</v>
      </c>
      <c r="AR60" t="s">
        <v>113</v>
      </c>
      <c r="BE60"/>
    </row>
    <row r="61" spans="1:58" hidden="1" x14ac:dyDescent="0.25">
      <c r="A61" t="str">
        <f>"861012450702"</f>
        <v>861012450702</v>
      </c>
      <c r="B61" t="s">
        <v>653</v>
      </c>
      <c r="C61" t="s">
        <v>571</v>
      </c>
      <c r="D61" t="s">
        <v>654</v>
      </c>
      <c r="E61" s="1">
        <v>31697</v>
      </c>
      <c r="F61" t="s">
        <v>66</v>
      </c>
      <c r="G61" t="s">
        <v>67</v>
      </c>
      <c r="H61" t="s">
        <v>104</v>
      </c>
      <c r="I61" t="s">
        <v>69</v>
      </c>
      <c r="J61" t="s">
        <v>655</v>
      </c>
      <c r="K61">
        <v>64</v>
      </c>
      <c r="L61" t="s">
        <v>106</v>
      </c>
      <c r="N61" t="s">
        <v>72</v>
      </c>
      <c r="O61" t="s">
        <v>656</v>
      </c>
      <c r="P61">
        <v>1</v>
      </c>
      <c r="Q61" t="s">
        <v>108</v>
      </c>
      <c r="R61" t="s">
        <v>75</v>
      </c>
      <c r="S61" t="s">
        <v>109</v>
      </c>
      <c r="V61" t="s">
        <v>77</v>
      </c>
      <c r="W61" t="s">
        <v>78</v>
      </c>
      <c r="X61">
        <v>0</v>
      </c>
      <c r="Y61">
        <v>12</v>
      </c>
      <c r="Z61">
        <v>12</v>
      </c>
      <c r="AA61">
        <v>12</v>
      </c>
      <c r="AB61">
        <v>12</v>
      </c>
      <c r="AC61" t="s">
        <v>657</v>
      </c>
      <c r="AD61">
        <v>87756903529</v>
      </c>
      <c r="AE61" t="s">
        <v>111</v>
      </c>
      <c r="AF61" t="s">
        <v>112</v>
      </c>
      <c r="AG61" t="s">
        <v>82</v>
      </c>
      <c r="AH61" t="s">
        <v>113</v>
      </c>
      <c r="AI61" t="s">
        <v>78</v>
      </c>
      <c r="AJ61">
        <v>0</v>
      </c>
      <c r="AK61" t="s">
        <v>73</v>
      </c>
      <c r="AL61">
        <v>0.5</v>
      </c>
      <c r="AM61" t="s">
        <v>85</v>
      </c>
      <c r="AO61" t="s">
        <v>86</v>
      </c>
      <c r="AP61" t="s">
        <v>87</v>
      </c>
      <c r="AQ61" t="s">
        <v>658</v>
      </c>
      <c r="AR61" t="s">
        <v>143</v>
      </c>
      <c r="AS61" t="s">
        <v>489</v>
      </c>
      <c r="AT61" t="s">
        <v>118</v>
      </c>
      <c r="AU61" t="s">
        <v>119</v>
      </c>
      <c r="AV61">
        <v>80</v>
      </c>
      <c r="AW61" t="s">
        <v>659</v>
      </c>
      <c r="AX61" t="s">
        <v>491</v>
      </c>
      <c r="AY61" t="s">
        <v>660</v>
      </c>
      <c r="AZ61" t="s">
        <v>113</v>
      </c>
      <c r="BA61" t="s">
        <v>122</v>
      </c>
      <c r="BB61" t="s">
        <v>98</v>
      </c>
      <c r="BC61">
        <v>0</v>
      </c>
      <c r="BD61" t="s">
        <v>99</v>
      </c>
      <c r="BE61" t="s">
        <v>123</v>
      </c>
      <c r="BF61" t="s">
        <v>78</v>
      </c>
    </row>
    <row r="62" spans="1:58" hidden="1" x14ac:dyDescent="0.25">
      <c r="A62" t="str">
        <f>"630226400333"</f>
        <v>630226400333</v>
      </c>
      <c r="B62" t="s">
        <v>661</v>
      </c>
      <c r="C62" t="s">
        <v>662</v>
      </c>
      <c r="D62" t="s">
        <v>663</v>
      </c>
      <c r="E62" s="1">
        <v>23068</v>
      </c>
      <c r="F62" t="s">
        <v>66</v>
      </c>
      <c r="G62" t="s">
        <v>67</v>
      </c>
      <c r="H62" t="s">
        <v>68</v>
      </c>
      <c r="I62" t="s">
        <v>69</v>
      </c>
      <c r="J62" t="s">
        <v>350</v>
      </c>
      <c r="K62">
        <v>95</v>
      </c>
      <c r="L62" t="s">
        <v>71</v>
      </c>
      <c r="N62" t="s">
        <v>72</v>
      </c>
      <c r="O62" t="s">
        <v>73</v>
      </c>
      <c r="P62">
        <v>1.5</v>
      </c>
      <c r="Q62" t="s">
        <v>108</v>
      </c>
      <c r="R62" t="s">
        <v>75</v>
      </c>
      <c r="S62" t="s">
        <v>109</v>
      </c>
      <c r="V62" t="s">
        <v>77</v>
      </c>
      <c r="W62" t="s">
        <v>78</v>
      </c>
      <c r="X62">
        <v>34</v>
      </c>
      <c r="Y62">
        <v>36</v>
      </c>
      <c r="Z62">
        <v>36</v>
      </c>
      <c r="AA62">
        <v>36</v>
      </c>
      <c r="AB62">
        <v>2</v>
      </c>
      <c r="AC62" t="s">
        <v>664</v>
      </c>
      <c r="AD62">
        <v>87752965098</v>
      </c>
      <c r="AE62" t="s">
        <v>129</v>
      </c>
      <c r="AF62" t="s">
        <v>261</v>
      </c>
      <c r="AG62" t="s">
        <v>82</v>
      </c>
      <c r="AH62" t="s">
        <v>221</v>
      </c>
      <c r="AI62" t="s">
        <v>84</v>
      </c>
      <c r="AJ62">
        <v>1.5</v>
      </c>
      <c r="AK62" t="s">
        <v>78</v>
      </c>
      <c r="AL62">
        <v>0</v>
      </c>
      <c r="AM62" t="s">
        <v>85</v>
      </c>
      <c r="AO62" t="s">
        <v>86</v>
      </c>
      <c r="AP62" t="s">
        <v>87</v>
      </c>
      <c r="AQ62" t="s">
        <v>453</v>
      </c>
      <c r="AR62" t="s">
        <v>294</v>
      </c>
      <c r="AS62" t="s">
        <v>665</v>
      </c>
      <c r="AT62" t="s">
        <v>164</v>
      </c>
      <c r="AU62" t="s">
        <v>666</v>
      </c>
      <c r="AV62" t="s">
        <v>667</v>
      </c>
      <c r="AW62" t="s">
        <v>668</v>
      </c>
      <c r="AX62" t="s">
        <v>669</v>
      </c>
      <c r="AY62" t="s">
        <v>670</v>
      </c>
      <c r="AZ62" t="s">
        <v>113</v>
      </c>
      <c r="BA62" t="s">
        <v>152</v>
      </c>
      <c r="BB62" t="s">
        <v>98</v>
      </c>
      <c r="BC62">
        <v>0</v>
      </c>
      <c r="BD62" t="s">
        <v>86</v>
      </c>
      <c r="BE62" t="s">
        <v>358</v>
      </c>
      <c r="BF62" t="s">
        <v>153</v>
      </c>
    </row>
    <row r="63" spans="1:58" hidden="1" x14ac:dyDescent="0.25">
      <c r="A63" t="str">
        <f>"630304401692"</f>
        <v>630304401692</v>
      </c>
      <c r="B63" t="s">
        <v>671</v>
      </c>
      <c r="C63" t="s">
        <v>527</v>
      </c>
      <c r="D63" t="s">
        <v>672</v>
      </c>
      <c r="E63" s="1">
        <v>23074</v>
      </c>
      <c r="F63" t="s">
        <v>66</v>
      </c>
      <c r="G63" t="s">
        <v>67</v>
      </c>
      <c r="H63" t="s">
        <v>369</v>
      </c>
      <c r="I63" t="s">
        <v>69</v>
      </c>
      <c r="J63" t="s">
        <v>673</v>
      </c>
      <c r="K63">
        <v>130</v>
      </c>
      <c r="L63" t="s">
        <v>71</v>
      </c>
      <c r="N63" t="s">
        <v>72</v>
      </c>
      <c r="O63" t="s">
        <v>73</v>
      </c>
      <c r="P63">
        <v>1.5</v>
      </c>
      <c r="Q63" t="s">
        <v>108</v>
      </c>
      <c r="R63" t="s">
        <v>75</v>
      </c>
      <c r="S63" t="s">
        <v>109</v>
      </c>
      <c r="V63" t="s">
        <v>77</v>
      </c>
      <c r="W63" t="s">
        <v>78</v>
      </c>
      <c r="X63">
        <v>29</v>
      </c>
      <c r="Y63">
        <v>35</v>
      </c>
      <c r="Z63">
        <v>35</v>
      </c>
      <c r="AA63">
        <v>35</v>
      </c>
      <c r="AB63">
        <v>6</v>
      </c>
      <c r="AC63" t="s">
        <v>674</v>
      </c>
      <c r="AD63">
        <v>87472323151</v>
      </c>
      <c r="AE63" t="s">
        <v>675</v>
      </c>
      <c r="AF63" t="s">
        <v>598</v>
      </c>
      <c r="AG63" t="s">
        <v>82</v>
      </c>
      <c r="AH63" t="s">
        <v>676</v>
      </c>
      <c r="AI63" t="s">
        <v>677</v>
      </c>
      <c r="AJ63">
        <v>1.5</v>
      </c>
      <c r="AK63" t="s">
        <v>78</v>
      </c>
      <c r="AL63">
        <v>0</v>
      </c>
      <c r="AM63" t="s">
        <v>678</v>
      </c>
      <c r="AO63" t="s">
        <v>86</v>
      </c>
      <c r="AP63" t="s">
        <v>87</v>
      </c>
      <c r="AQ63" t="s">
        <v>116</v>
      </c>
      <c r="AR63" t="s">
        <v>347</v>
      </c>
      <c r="AS63" t="s">
        <v>646</v>
      </c>
      <c r="AT63" t="s">
        <v>118</v>
      </c>
      <c r="AU63" t="s">
        <v>119</v>
      </c>
      <c r="AV63">
        <v>36</v>
      </c>
      <c r="AW63" t="s">
        <v>120</v>
      </c>
      <c r="AX63" t="s">
        <v>120</v>
      </c>
      <c r="AY63">
        <v>3503</v>
      </c>
      <c r="AZ63" t="s">
        <v>113</v>
      </c>
      <c r="BA63" t="s">
        <v>679</v>
      </c>
      <c r="BB63" t="s">
        <v>98</v>
      </c>
      <c r="BC63">
        <v>0</v>
      </c>
      <c r="BD63" t="s">
        <v>86</v>
      </c>
      <c r="BE63" t="s">
        <v>123</v>
      </c>
      <c r="BF63" t="s">
        <v>78</v>
      </c>
    </row>
    <row r="64" spans="1:58" hidden="1" x14ac:dyDescent="0.25">
      <c r="A64" t="str">
        <f>"650421400505"</f>
        <v>650421400505</v>
      </c>
      <c r="B64" t="s">
        <v>680</v>
      </c>
      <c r="C64" t="s">
        <v>681</v>
      </c>
      <c r="D64" t="s">
        <v>682</v>
      </c>
      <c r="E64" s="1">
        <v>23853</v>
      </c>
      <c r="F64" t="s">
        <v>66</v>
      </c>
      <c r="G64" t="s">
        <v>67</v>
      </c>
      <c r="H64" t="s">
        <v>68</v>
      </c>
      <c r="I64" t="s">
        <v>69</v>
      </c>
      <c r="J64" t="s">
        <v>683</v>
      </c>
      <c r="K64">
        <v>175</v>
      </c>
      <c r="L64" t="s">
        <v>684</v>
      </c>
      <c r="N64" t="s">
        <v>72</v>
      </c>
      <c r="O64" t="s">
        <v>685</v>
      </c>
      <c r="P64">
        <v>1.5</v>
      </c>
      <c r="Q64" t="s">
        <v>108</v>
      </c>
      <c r="R64" t="s">
        <v>75</v>
      </c>
      <c r="S64" t="s">
        <v>109</v>
      </c>
      <c r="V64" t="s">
        <v>77</v>
      </c>
      <c r="W64" t="s">
        <v>78</v>
      </c>
      <c r="X64">
        <v>26</v>
      </c>
      <c r="Y64">
        <v>33</v>
      </c>
      <c r="Z64">
        <v>33</v>
      </c>
      <c r="AA64">
        <v>33</v>
      </c>
      <c r="AB64">
        <v>7</v>
      </c>
      <c r="AC64" t="s">
        <v>686</v>
      </c>
      <c r="AD64">
        <v>87027056717</v>
      </c>
      <c r="AE64" t="s">
        <v>687</v>
      </c>
      <c r="AF64" t="s">
        <v>112</v>
      </c>
      <c r="AG64" t="s">
        <v>82</v>
      </c>
      <c r="AH64" t="s">
        <v>114</v>
      </c>
      <c r="AI64" t="s">
        <v>84</v>
      </c>
      <c r="AJ64">
        <v>0.5</v>
      </c>
      <c r="AM64" t="s">
        <v>85</v>
      </c>
      <c r="AO64" t="s">
        <v>86</v>
      </c>
      <c r="AP64" t="s">
        <v>87</v>
      </c>
      <c r="AQ64" t="s">
        <v>688</v>
      </c>
      <c r="AR64" t="s">
        <v>689</v>
      </c>
      <c r="AS64" t="s">
        <v>690</v>
      </c>
      <c r="AT64" t="s">
        <v>584</v>
      </c>
      <c r="AU64" t="s">
        <v>691</v>
      </c>
      <c r="AV64" t="s">
        <v>692</v>
      </c>
      <c r="AW64" t="s">
        <v>693</v>
      </c>
      <c r="AX64" t="s">
        <v>694</v>
      </c>
      <c r="AY64" t="s">
        <v>695</v>
      </c>
      <c r="AZ64" t="s">
        <v>113</v>
      </c>
      <c r="BA64" t="s">
        <v>122</v>
      </c>
      <c r="BB64" t="s">
        <v>98</v>
      </c>
      <c r="BC64">
        <v>0</v>
      </c>
      <c r="BD64" t="s">
        <v>99</v>
      </c>
      <c r="BE64" t="s">
        <v>123</v>
      </c>
      <c r="BF64" t="s">
        <v>78</v>
      </c>
    </row>
    <row r="65" spans="1:63" hidden="1" x14ac:dyDescent="0.25">
      <c r="A65" t="str">
        <f>"871225450069"</f>
        <v>871225450069</v>
      </c>
      <c r="B65" t="s">
        <v>436</v>
      </c>
      <c r="C65" t="s">
        <v>314</v>
      </c>
      <c r="D65" t="s">
        <v>696</v>
      </c>
      <c r="E65" s="1">
        <v>32136</v>
      </c>
      <c r="F65" t="s">
        <v>66</v>
      </c>
      <c r="G65" t="s">
        <v>67</v>
      </c>
      <c r="H65" t="s">
        <v>68</v>
      </c>
      <c r="I65" t="s">
        <v>69</v>
      </c>
      <c r="J65" t="s">
        <v>697</v>
      </c>
      <c r="K65" t="s">
        <v>698</v>
      </c>
      <c r="L65" t="s">
        <v>71</v>
      </c>
      <c r="N65" t="s">
        <v>72</v>
      </c>
      <c r="O65" t="s">
        <v>73</v>
      </c>
      <c r="P65">
        <v>1.3</v>
      </c>
      <c r="Q65" t="s">
        <v>108</v>
      </c>
      <c r="R65" t="s">
        <v>75</v>
      </c>
      <c r="S65" t="s">
        <v>109</v>
      </c>
      <c r="V65" t="s">
        <v>77</v>
      </c>
      <c r="W65" t="s">
        <v>78</v>
      </c>
      <c r="X65">
        <v>3</v>
      </c>
      <c r="Y65">
        <v>4</v>
      </c>
      <c r="Z65">
        <v>4</v>
      </c>
      <c r="AA65">
        <v>4</v>
      </c>
      <c r="AB65">
        <v>1</v>
      </c>
      <c r="AC65" t="s">
        <v>699</v>
      </c>
      <c r="AD65">
        <v>87025215706</v>
      </c>
      <c r="AE65" t="s">
        <v>179</v>
      </c>
      <c r="AG65" t="s">
        <v>82</v>
      </c>
      <c r="AH65" t="s">
        <v>499</v>
      </c>
      <c r="AI65" t="s">
        <v>84</v>
      </c>
      <c r="AJ65">
        <v>1.3</v>
      </c>
      <c r="AK65" t="s">
        <v>78</v>
      </c>
      <c r="AL65">
        <v>0</v>
      </c>
      <c r="AM65" t="s">
        <v>85</v>
      </c>
      <c r="AO65" t="s">
        <v>86</v>
      </c>
      <c r="AP65" t="s">
        <v>87</v>
      </c>
      <c r="AQ65" t="s">
        <v>378</v>
      </c>
      <c r="AZ65" t="s">
        <v>499</v>
      </c>
      <c r="BA65" t="s">
        <v>700</v>
      </c>
      <c r="BB65" t="s">
        <v>98</v>
      </c>
      <c r="BC65">
        <v>0</v>
      </c>
      <c r="BD65" t="s">
        <v>86</v>
      </c>
      <c r="BE65" t="s">
        <v>123</v>
      </c>
      <c r="BF65" t="s">
        <v>78</v>
      </c>
    </row>
    <row r="66" spans="1:63" x14ac:dyDescent="0.25">
      <c r="A66" s="5" t="str">
        <f>"971217450521"</f>
        <v>971217450521</v>
      </c>
      <c r="B66" s="5" t="s">
        <v>701</v>
      </c>
      <c r="C66" s="5" t="s">
        <v>702</v>
      </c>
      <c r="D66" s="5" t="s">
        <v>703</v>
      </c>
      <c r="E66" s="6">
        <v>35781</v>
      </c>
      <c r="F66" s="5" t="s">
        <v>66</v>
      </c>
      <c r="G66" s="5" t="s">
        <v>67</v>
      </c>
      <c r="H66" s="5" t="s">
        <v>68</v>
      </c>
      <c r="I66" s="5" t="s">
        <v>69</v>
      </c>
      <c r="J66" s="5" t="s">
        <v>704</v>
      </c>
      <c r="K66" s="5">
        <v>175</v>
      </c>
      <c r="L66" s="5" t="s">
        <v>106</v>
      </c>
      <c r="M66" s="5"/>
      <c r="N66" s="5" t="s">
        <v>72</v>
      </c>
      <c r="O66" s="5" t="s">
        <v>73</v>
      </c>
      <c r="P66" s="5">
        <v>0.6</v>
      </c>
      <c r="Q66" s="5" t="s">
        <v>108</v>
      </c>
      <c r="R66" s="5" t="s">
        <v>75</v>
      </c>
      <c r="S66" s="5" t="s">
        <v>109</v>
      </c>
      <c r="T66" s="5"/>
      <c r="U66" s="5"/>
      <c r="V66" s="5" t="s">
        <v>77</v>
      </c>
      <c r="W66" s="5" t="s">
        <v>78</v>
      </c>
      <c r="X66" s="5">
        <v>0</v>
      </c>
      <c r="Y66" s="5">
        <v>1</v>
      </c>
      <c r="Z66" s="5">
        <v>1</v>
      </c>
      <c r="AA66" s="5">
        <v>1</v>
      </c>
      <c r="AB66" s="5">
        <v>1</v>
      </c>
      <c r="AC66" s="5" t="s">
        <v>705</v>
      </c>
      <c r="AD66" s="5">
        <v>87477634593</v>
      </c>
      <c r="AE66" s="5" t="s">
        <v>179</v>
      </c>
      <c r="AF66" s="5"/>
      <c r="AG66" s="5" t="s">
        <v>82</v>
      </c>
      <c r="AH66" s="5" t="s">
        <v>464</v>
      </c>
      <c r="AI66" s="5" t="s">
        <v>84</v>
      </c>
      <c r="AJ66" s="5">
        <v>0.5</v>
      </c>
      <c r="AK66" s="5" t="s">
        <v>78</v>
      </c>
      <c r="AL66" s="5">
        <v>0</v>
      </c>
      <c r="AM66" s="5" t="s">
        <v>85</v>
      </c>
      <c r="AN66" s="5"/>
      <c r="AO66" s="5" t="s">
        <v>86</v>
      </c>
      <c r="AP66" s="5" t="s">
        <v>87</v>
      </c>
      <c r="AQ66" s="5" t="s">
        <v>378</v>
      </c>
      <c r="AR66" s="5"/>
      <c r="AS66" s="5"/>
      <c r="AT66" s="5"/>
      <c r="AU66" s="5"/>
      <c r="AV66" s="5"/>
      <c r="AW66" s="5"/>
      <c r="AX66" s="5"/>
      <c r="AY66" s="5"/>
      <c r="AZ66" s="5" t="s">
        <v>464</v>
      </c>
      <c r="BA66" s="5" t="s">
        <v>700</v>
      </c>
      <c r="BB66" s="5" t="s">
        <v>98</v>
      </c>
      <c r="BC66" s="5">
        <v>0</v>
      </c>
      <c r="BD66" s="5" t="s">
        <v>99</v>
      </c>
      <c r="BE66" s="5" t="s">
        <v>123</v>
      </c>
      <c r="BF66" s="5" t="s">
        <v>153</v>
      </c>
      <c r="BG66" s="5"/>
      <c r="BH66" s="5"/>
      <c r="BI66" s="5"/>
      <c r="BJ66" s="5"/>
      <c r="BK66" s="7"/>
    </row>
    <row r="67" spans="1:63" x14ac:dyDescent="0.25">
      <c r="A67" s="5" t="str">
        <f>"970809450160"</f>
        <v>970809450160</v>
      </c>
      <c r="B67" s="5" t="s">
        <v>706</v>
      </c>
      <c r="C67" s="5" t="s">
        <v>299</v>
      </c>
      <c r="D67" s="5" t="s">
        <v>188</v>
      </c>
      <c r="E67" s="6">
        <v>35651</v>
      </c>
      <c r="F67" s="5" t="s">
        <v>66</v>
      </c>
      <c r="G67" s="5" t="s">
        <v>67</v>
      </c>
      <c r="H67" s="5" t="s">
        <v>104</v>
      </c>
      <c r="I67" s="5" t="s">
        <v>69</v>
      </c>
      <c r="J67" s="5" t="s">
        <v>704</v>
      </c>
      <c r="K67" s="5">
        <v>176</v>
      </c>
      <c r="L67" s="5" t="s">
        <v>106</v>
      </c>
      <c r="M67" s="5"/>
      <c r="N67" s="5" t="s">
        <v>72</v>
      </c>
      <c r="O67" s="5" t="s">
        <v>73</v>
      </c>
      <c r="P67" s="5">
        <v>1.1000000000000001</v>
      </c>
      <c r="Q67" s="5" t="s">
        <v>108</v>
      </c>
      <c r="R67" s="5" t="s">
        <v>75</v>
      </c>
      <c r="S67" s="5" t="s">
        <v>109</v>
      </c>
      <c r="T67" s="5"/>
      <c r="U67" s="5"/>
      <c r="V67" s="5" t="s">
        <v>77</v>
      </c>
      <c r="W67" s="5" t="s">
        <v>78</v>
      </c>
      <c r="X67" s="5">
        <v>0</v>
      </c>
      <c r="Y67" s="5">
        <v>1</v>
      </c>
      <c r="Z67" s="5">
        <v>1</v>
      </c>
      <c r="AA67" s="5">
        <v>1</v>
      </c>
      <c r="AB67" s="5">
        <v>1</v>
      </c>
      <c r="AC67" s="5" t="s">
        <v>707</v>
      </c>
      <c r="AD67" s="5">
        <v>87473703392</v>
      </c>
      <c r="AE67" s="5" t="s">
        <v>179</v>
      </c>
      <c r="AF67" s="5"/>
      <c r="AG67" s="5" t="s">
        <v>82</v>
      </c>
      <c r="AH67" s="5" t="s">
        <v>499</v>
      </c>
      <c r="AI67" s="5" t="s">
        <v>84</v>
      </c>
      <c r="AJ67" s="5">
        <v>1.1000000000000001</v>
      </c>
      <c r="AK67" s="5" t="s">
        <v>78</v>
      </c>
      <c r="AL67" s="5">
        <v>0</v>
      </c>
      <c r="AM67" s="5" t="s">
        <v>85</v>
      </c>
      <c r="AN67" s="5"/>
      <c r="AO67" s="5" t="s">
        <v>86</v>
      </c>
      <c r="AP67" s="5" t="s">
        <v>87</v>
      </c>
      <c r="AQ67" s="5" t="s">
        <v>378</v>
      </c>
      <c r="AR67" s="5"/>
      <c r="AS67" s="5"/>
      <c r="AT67" s="5"/>
      <c r="AU67" s="5"/>
      <c r="AV67" s="5"/>
      <c r="AW67" s="5"/>
      <c r="AX67" s="5"/>
      <c r="AY67" s="5"/>
      <c r="AZ67" s="5" t="s">
        <v>113</v>
      </c>
      <c r="BA67" s="5" t="s">
        <v>288</v>
      </c>
      <c r="BB67" s="5" t="s">
        <v>98</v>
      </c>
      <c r="BC67" s="5">
        <v>0</v>
      </c>
      <c r="BD67" s="5" t="s">
        <v>86</v>
      </c>
      <c r="BE67" s="5" t="s">
        <v>358</v>
      </c>
      <c r="BF67" s="5" t="s">
        <v>78</v>
      </c>
      <c r="BG67" s="5"/>
      <c r="BH67" s="5"/>
      <c r="BI67" s="5"/>
      <c r="BJ67" s="5"/>
      <c r="BK67" s="7"/>
    </row>
    <row r="68" spans="1:63" x14ac:dyDescent="0.25">
      <c r="A68" s="5" t="str">
        <f>"961122450890"</f>
        <v>961122450890</v>
      </c>
      <c r="B68" s="5" t="s">
        <v>708</v>
      </c>
      <c r="C68" s="5" t="s">
        <v>709</v>
      </c>
      <c r="D68" s="5" t="s">
        <v>710</v>
      </c>
      <c r="E68" s="6">
        <v>35391</v>
      </c>
      <c r="F68" s="5" t="s">
        <v>66</v>
      </c>
      <c r="G68" s="5" t="s">
        <v>67</v>
      </c>
      <c r="H68" s="5" t="s">
        <v>68</v>
      </c>
      <c r="I68" s="5" t="s">
        <v>69</v>
      </c>
      <c r="J68" s="5" t="s">
        <v>402</v>
      </c>
      <c r="K68" s="5">
        <v>147</v>
      </c>
      <c r="L68" s="5" t="s">
        <v>403</v>
      </c>
      <c r="M68" s="5"/>
      <c r="N68" s="5" t="s">
        <v>72</v>
      </c>
      <c r="O68" s="5" t="s">
        <v>73</v>
      </c>
      <c r="P68" s="5">
        <v>1.3</v>
      </c>
      <c r="Q68" s="5" t="s">
        <v>108</v>
      </c>
      <c r="R68" s="5" t="s">
        <v>75</v>
      </c>
      <c r="S68" s="5" t="s">
        <v>109</v>
      </c>
      <c r="T68" s="5"/>
      <c r="U68" s="5"/>
      <c r="V68" s="5" t="s">
        <v>77</v>
      </c>
      <c r="W68" s="5" t="s">
        <v>78</v>
      </c>
      <c r="X68" s="5">
        <v>1</v>
      </c>
      <c r="Y68" s="5">
        <v>2</v>
      </c>
      <c r="Z68" s="5">
        <v>2</v>
      </c>
      <c r="AA68" s="5">
        <v>2</v>
      </c>
      <c r="AB68" s="5">
        <v>1</v>
      </c>
      <c r="AC68" s="5" t="s">
        <v>711</v>
      </c>
      <c r="AD68" s="5">
        <v>87772205355</v>
      </c>
      <c r="AE68" s="5" t="s">
        <v>179</v>
      </c>
      <c r="AF68" s="5"/>
      <c r="AG68" s="5" t="s">
        <v>82</v>
      </c>
      <c r="AH68" s="5" t="s">
        <v>114</v>
      </c>
      <c r="AI68" s="5" t="s">
        <v>84</v>
      </c>
      <c r="AJ68" s="5">
        <v>1.3</v>
      </c>
      <c r="AK68" s="5" t="s">
        <v>78</v>
      </c>
      <c r="AL68" s="5">
        <v>0</v>
      </c>
      <c r="AM68" s="5" t="s">
        <v>85</v>
      </c>
      <c r="AN68" s="5"/>
      <c r="AO68" s="5" t="s">
        <v>86</v>
      </c>
      <c r="AP68" s="5" t="s">
        <v>87</v>
      </c>
      <c r="AQ68" s="5" t="s">
        <v>131</v>
      </c>
      <c r="AR68" s="5" t="s">
        <v>114</v>
      </c>
      <c r="AS68" s="5" t="s">
        <v>489</v>
      </c>
      <c r="AT68" s="5" t="s">
        <v>118</v>
      </c>
      <c r="AU68" s="5" t="s">
        <v>119</v>
      </c>
      <c r="AV68" s="5">
        <v>40</v>
      </c>
      <c r="AW68" s="5" t="s">
        <v>712</v>
      </c>
      <c r="AX68" s="5" t="s">
        <v>713</v>
      </c>
      <c r="AY68" s="5">
        <v>265767</v>
      </c>
      <c r="AZ68" s="5" t="s">
        <v>113</v>
      </c>
      <c r="BA68" s="5" t="s">
        <v>714</v>
      </c>
      <c r="BB68" s="5" t="s">
        <v>98</v>
      </c>
      <c r="BC68" s="5">
        <v>0</v>
      </c>
      <c r="BD68" s="5" t="s">
        <v>86</v>
      </c>
      <c r="BE68" s="5" t="s">
        <v>123</v>
      </c>
      <c r="BF68" s="5" t="s">
        <v>78</v>
      </c>
      <c r="BG68" s="5"/>
      <c r="BH68" s="5"/>
      <c r="BI68" s="5"/>
      <c r="BJ68" s="5"/>
      <c r="BK68" s="7"/>
    </row>
    <row r="69" spans="1:63" x14ac:dyDescent="0.25">
      <c r="A69" s="5" t="str">
        <f>"931227450866"</f>
        <v>931227450866</v>
      </c>
      <c r="B69" s="5" t="s">
        <v>715</v>
      </c>
      <c r="C69" s="5" t="s">
        <v>716</v>
      </c>
      <c r="D69" s="5" t="s">
        <v>717</v>
      </c>
      <c r="E69" s="6">
        <v>34330</v>
      </c>
      <c r="F69" s="5" t="s">
        <v>66</v>
      </c>
      <c r="G69" s="5" t="s">
        <v>67</v>
      </c>
      <c r="H69" s="5" t="s">
        <v>68</v>
      </c>
      <c r="I69" s="5" t="s">
        <v>69</v>
      </c>
      <c r="J69" s="5" t="s">
        <v>105</v>
      </c>
      <c r="K69" s="5">
        <v>167</v>
      </c>
      <c r="L69" s="5" t="s">
        <v>106</v>
      </c>
      <c r="M69" s="5"/>
      <c r="N69" s="5" t="s">
        <v>72</v>
      </c>
      <c r="O69" s="5" t="s">
        <v>73</v>
      </c>
      <c r="P69" s="5">
        <v>1.1000000000000001</v>
      </c>
      <c r="Q69" s="5" t="s">
        <v>108</v>
      </c>
      <c r="R69" s="5" t="s">
        <v>75</v>
      </c>
      <c r="S69" s="5" t="s">
        <v>109</v>
      </c>
      <c r="T69" s="5"/>
      <c r="U69" s="5"/>
      <c r="V69" s="5" t="s">
        <v>77</v>
      </c>
      <c r="W69" s="5" t="s">
        <v>78</v>
      </c>
      <c r="X69" s="5">
        <v>0</v>
      </c>
      <c r="Y69" s="5">
        <v>1</v>
      </c>
      <c r="Z69" s="5">
        <v>1</v>
      </c>
      <c r="AA69" s="5">
        <v>1</v>
      </c>
      <c r="AB69" s="5">
        <v>1</v>
      </c>
      <c r="AC69" s="5" t="s">
        <v>718</v>
      </c>
      <c r="AD69" s="5">
        <v>87784992295</v>
      </c>
      <c r="AE69" s="5" t="s">
        <v>179</v>
      </c>
      <c r="AF69" s="5"/>
      <c r="AG69" s="5" t="s">
        <v>82</v>
      </c>
      <c r="AH69" s="5" t="s">
        <v>194</v>
      </c>
      <c r="AI69" s="5" t="s">
        <v>84</v>
      </c>
      <c r="AJ69" s="5">
        <v>1.3</v>
      </c>
      <c r="AK69" s="5" t="s">
        <v>78</v>
      </c>
      <c r="AL69" s="5">
        <v>0</v>
      </c>
      <c r="AM69" s="5" t="s">
        <v>85</v>
      </c>
      <c r="AN69" s="5"/>
      <c r="AO69" s="5" t="s">
        <v>86</v>
      </c>
      <c r="AP69" s="5" t="s">
        <v>87</v>
      </c>
      <c r="AQ69" s="5" t="s">
        <v>378</v>
      </c>
      <c r="AR69" s="5"/>
      <c r="AS69" s="5"/>
      <c r="AT69" s="5"/>
      <c r="AU69" s="5"/>
      <c r="AV69" s="5"/>
      <c r="AW69" s="5"/>
      <c r="AX69" s="5"/>
      <c r="AY69" s="5"/>
      <c r="AZ69" s="5" t="s">
        <v>113</v>
      </c>
      <c r="BA69" s="5" t="s">
        <v>719</v>
      </c>
      <c r="BB69" s="5" t="s">
        <v>98</v>
      </c>
      <c r="BC69" s="5">
        <v>0</v>
      </c>
      <c r="BD69" s="5" t="s">
        <v>99</v>
      </c>
      <c r="BE69" s="5" t="s">
        <v>358</v>
      </c>
      <c r="BF69" s="5" t="s">
        <v>78</v>
      </c>
      <c r="BG69" s="5"/>
      <c r="BH69" s="5"/>
      <c r="BI69" s="5"/>
      <c r="BJ69" s="5"/>
      <c r="BK69" s="7"/>
    </row>
    <row r="70" spans="1:63" hidden="1" x14ac:dyDescent="0.25">
      <c r="A70" t="str">
        <f>"830525450327"</f>
        <v>830525450327</v>
      </c>
      <c r="B70" t="s">
        <v>720</v>
      </c>
      <c r="C70" t="s">
        <v>721</v>
      </c>
      <c r="D70" t="s">
        <v>722</v>
      </c>
      <c r="E70" s="1">
        <v>30461</v>
      </c>
      <c r="F70" t="s">
        <v>66</v>
      </c>
      <c r="G70" t="s">
        <v>67</v>
      </c>
      <c r="H70" t="s">
        <v>68</v>
      </c>
      <c r="I70" t="s">
        <v>69</v>
      </c>
      <c r="J70" t="s">
        <v>723</v>
      </c>
      <c r="K70">
        <v>178</v>
      </c>
      <c r="L70" t="s">
        <v>71</v>
      </c>
      <c r="N70" t="s">
        <v>72</v>
      </c>
      <c r="O70" t="s">
        <v>73</v>
      </c>
      <c r="P70">
        <v>1.6</v>
      </c>
      <c r="Q70" t="s">
        <v>108</v>
      </c>
      <c r="R70" t="s">
        <v>75</v>
      </c>
      <c r="S70" t="s">
        <v>109</v>
      </c>
      <c r="V70" t="s">
        <v>77</v>
      </c>
      <c r="W70" t="s">
        <v>78</v>
      </c>
      <c r="X70">
        <v>16</v>
      </c>
      <c r="Y70">
        <v>16</v>
      </c>
      <c r="Z70">
        <v>17</v>
      </c>
      <c r="AA70">
        <v>16</v>
      </c>
      <c r="AB70">
        <v>1</v>
      </c>
      <c r="AC70" t="s">
        <v>724</v>
      </c>
      <c r="AD70">
        <v>87051990552</v>
      </c>
      <c r="AE70" t="s">
        <v>675</v>
      </c>
      <c r="AF70" t="s">
        <v>725</v>
      </c>
      <c r="AG70" t="s">
        <v>82</v>
      </c>
      <c r="AH70" t="s">
        <v>194</v>
      </c>
      <c r="AI70" t="s">
        <v>84</v>
      </c>
      <c r="AJ70">
        <v>1.6</v>
      </c>
      <c r="AK70" t="s">
        <v>78</v>
      </c>
      <c r="AL70">
        <v>0</v>
      </c>
      <c r="AM70" t="s">
        <v>85</v>
      </c>
      <c r="AO70" t="s">
        <v>86</v>
      </c>
      <c r="AP70" t="s">
        <v>87</v>
      </c>
      <c r="AQ70" t="s">
        <v>131</v>
      </c>
      <c r="AR70" t="s">
        <v>194</v>
      </c>
      <c r="AS70" t="s">
        <v>489</v>
      </c>
      <c r="AT70" t="s">
        <v>726</v>
      </c>
      <c r="AU70" t="s">
        <v>119</v>
      </c>
      <c r="AV70">
        <v>160</v>
      </c>
      <c r="AW70" t="s">
        <v>727</v>
      </c>
      <c r="AX70" t="s">
        <v>728</v>
      </c>
      <c r="AY70">
        <v>3440</v>
      </c>
      <c r="AZ70" t="s">
        <v>113</v>
      </c>
      <c r="BA70" t="s">
        <v>729</v>
      </c>
      <c r="BB70" t="s">
        <v>98</v>
      </c>
      <c r="BC70">
        <v>0</v>
      </c>
      <c r="BD70" t="s">
        <v>99</v>
      </c>
      <c r="BE70" t="s">
        <v>358</v>
      </c>
      <c r="BF70" t="s">
        <v>153</v>
      </c>
    </row>
    <row r="71" spans="1:63" x14ac:dyDescent="0.25">
      <c r="A71" s="5" t="str">
        <f>"980118450413"</f>
        <v>980118450413</v>
      </c>
      <c r="B71" s="5" t="s">
        <v>730</v>
      </c>
      <c r="C71" s="5" t="s">
        <v>731</v>
      </c>
      <c r="D71" s="5" t="s">
        <v>732</v>
      </c>
      <c r="E71" s="6">
        <v>35813</v>
      </c>
      <c r="F71" s="5" t="s">
        <v>66</v>
      </c>
      <c r="G71" s="5" t="s">
        <v>67</v>
      </c>
      <c r="H71" s="5" t="s">
        <v>68</v>
      </c>
      <c r="I71" s="5" t="s">
        <v>69</v>
      </c>
      <c r="J71" s="5" t="s">
        <v>704</v>
      </c>
      <c r="K71" s="5">
        <v>177</v>
      </c>
      <c r="L71" s="5" t="s">
        <v>106</v>
      </c>
      <c r="M71" s="5"/>
      <c r="N71" s="5" t="s">
        <v>72</v>
      </c>
      <c r="O71" s="5" t="s">
        <v>73</v>
      </c>
      <c r="P71" s="5">
        <v>1.3</v>
      </c>
      <c r="Q71" s="5" t="s">
        <v>108</v>
      </c>
      <c r="R71" s="5" t="s">
        <v>75</v>
      </c>
      <c r="S71" s="5" t="s">
        <v>109</v>
      </c>
      <c r="T71" s="5"/>
      <c r="U71" s="5"/>
      <c r="V71" s="5" t="s">
        <v>77</v>
      </c>
      <c r="W71" s="5" t="s">
        <v>78</v>
      </c>
      <c r="X71" s="5">
        <v>0</v>
      </c>
      <c r="Y71" s="5">
        <v>1</v>
      </c>
      <c r="Z71" s="5">
        <v>1</v>
      </c>
      <c r="AA71" s="5">
        <v>1</v>
      </c>
      <c r="AB71" s="5">
        <v>1</v>
      </c>
      <c r="AC71" s="5" t="s">
        <v>733</v>
      </c>
      <c r="AD71" s="5">
        <v>87477421866</v>
      </c>
      <c r="AE71" s="5" t="s">
        <v>179</v>
      </c>
      <c r="AF71" s="5"/>
      <c r="AG71" s="5" t="s">
        <v>82</v>
      </c>
      <c r="AH71" s="5" t="s">
        <v>304</v>
      </c>
      <c r="AI71" s="5" t="s">
        <v>84</v>
      </c>
      <c r="AJ71" s="5">
        <v>1.3</v>
      </c>
      <c r="AK71" s="5" t="s">
        <v>78</v>
      </c>
      <c r="AL71" s="5">
        <v>0</v>
      </c>
      <c r="AM71" s="5" t="s">
        <v>85</v>
      </c>
      <c r="AN71" s="5"/>
      <c r="AO71" s="5" t="s">
        <v>86</v>
      </c>
      <c r="AP71" s="5" t="s">
        <v>87</v>
      </c>
      <c r="AQ71" s="5" t="s">
        <v>131</v>
      </c>
      <c r="AR71" s="5" t="s">
        <v>304</v>
      </c>
      <c r="AS71" s="5" t="s">
        <v>132</v>
      </c>
      <c r="AT71" s="5" t="s">
        <v>726</v>
      </c>
      <c r="AU71" s="5" t="s">
        <v>119</v>
      </c>
      <c r="AV71" s="5">
        <v>80</v>
      </c>
      <c r="AW71" s="5" t="s">
        <v>734</v>
      </c>
      <c r="AX71" s="5" t="s">
        <v>735</v>
      </c>
      <c r="AY71" s="5" t="s">
        <v>736</v>
      </c>
      <c r="AZ71" s="5" t="s">
        <v>113</v>
      </c>
      <c r="BA71" s="5" t="s">
        <v>737</v>
      </c>
      <c r="BB71" s="5" t="s">
        <v>98</v>
      </c>
      <c r="BC71" s="5">
        <v>0</v>
      </c>
      <c r="BD71" s="5" t="s">
        <v>99</v>
      </c>
      <c r="BE71" s="5" t="s">
        <v>312</v>
      </c>
      <c r="BF71" s="5" t="s">
        <v>78</v>
      </c>
      <c r="BG71" s="5"/>
      <c r="BH71" s="5"/>
      <c r="BI71" s="5"/>
      <c r="BJ71" s="5"/>
      <c r="BK71" s="7"/>
    </row>
    <row r="72" spans="1:63" hidden="1" x14ac:dyDescent="0.25">
      <c r="A72" t="str">
        <f>"760314400784"</f>
        <v>760314400784</v>
      </c>
      <c r="B72" t="s">
        <v>738</v>
      </c>
      <c r="C72" t="s">
        <v>102</v>
      </c>
      <c r="D72" t="s">
        <v>103</v>
      </c>
      <c r="E72" s="1">
        <v>27833</v>
      </c>
      <c r="F72" t="s">
        <v>66</v>
      </c>
      <c r="G72" t="s">
        <v>67</v>
      </c>
      <c r="H72" t="s">
        <v>428</v>
      </c>
      <c r="I72" t="s">
        <v>69</v>
      </c>
      <c r="J72" t="s">
        <v>402</v>
      </c>
      <c r="K72">
        <v>150</v>
      </c>
      <c r="L72" t="s">
        <v>403</v>
      </c>
      <c r="N72" t="s">
        <v>72</v>
      </c>
      <c r="O72" t="s">
        <v>73</v>
      </c>
      <c r="P72">
        <v>1.3</v>
      </c>
      <c r="Q72" t="s">
        <v>108</v>
      </c>
      <c r="R72" t="s">
        <v>75</v>
      </c>
      <c r="S72" t="s">
        <v>109</v>
      </c>
      <c r="V72" t="s">
        <v>77</v>
      </c>
      <c r="W72" t="s">
        <v>78</v>
      </c>
      <c r="X72">
        <v>10</v>
      </c>
      <c r="Y72">
        <v>11</v>
      </c>
      <c r="Z72">
        <v>11</v>
      </c>
      <c r="AA72">
        <v>11</v>
      </c>
      <c r="AB72">
        <v>1</v>
      </c>
      <c r="AC72" t="s">
        <v>739</v>
      </c>
      <c r="AD72">
        <v>87774068901</v>
      </c>
      <c r="AE72" t="s">
        <v>675</v>
      </c>
      <c r="AF72" t="s">
        <v>740</v>
      </c>
      <c r="AG72" t="s">
        <v>82</v>
      </c>
      <c r="AH72" t="s">
        <v>114</v>
      </c>
      <c r="AI72" t="s">
        <v>84</v>
      </c>
      <c r="AJ72">
        <v>1.3</v>
      </c>
      <c r="AK72" t="s">
        <v>78</v>
      </c>
      <c r="AL72">
        <v>0</v>
      </c>
      <c r="AM72" t="s">
        <v>85</v>
      </c>
      <c r="AO72" t="s">
        <v>86</v>
      </c>
      <c r="AP72" t="s">
        <v>87</v>
      </c>
      <c r="AQ72" t="s">
        <v>131</v>
      </c>
      <c r="AR72" t="s">
        <v>114</v>
      </c>
      <c r="AS72" t="s">
        <v>489</v>
      </c>
      <c r="AT72" t="s">
        <v>118</v>
      </c>
      <c r="AU72" t="s">
        <v>119</v>
      </c>
      <c r="AV72">
        <v>80</v>
      </c>
      <c r="AW72" t="s">
        <v>741</v>
      </c>
      <c r="AX72" t="s">
        <v>742</v>
      </c>
      <c r="AY72" t="s">
        <v>743</v>
      </c>
      <c r="AZ72" t="s">
        <v>113</v>
      </c>
      <c r="BA72" t="s">
        <v>744</v>
      </c>
      <c r="BB72" t="s">
        <v>98</v>
      </c>
      <c r="BC72">
        <v>0</v>
      </c>
      <c r="BD72" t="s">
        <v>86</v>
      </c>
      <c r="BE72" t="s">
        <v>358</v>
      </c>
      <c r="BF72" t="s">
        <v>78</v>
      </c>
    </row>
    <row r="73" spans="1:63" hidden="1" x14ac:dyDescent="0.25">
      <c r="A73" t="str">
        <f>"831222450927"</f>
        <v>831222450927</v>
      </c>
      <c r="B73" t="s">
        <v>745</v>
      </c>
      <c r="C73" t="s">
        <v>534</v>
      </c>
      <c r="D73" t="s">
        <v>746</v>
      </c>
      <c r="E73" s="1">
        <v>30672</v>
      </c>
      <c r="F73" t="s">
        <v>66</v>
      </c>
      <c r="G73" t="s">
        <v>67</v>
      </c>
      <c r="H73" t="s">
        <v>68</v>
      </c>
      <c r="I73" t="s">
        <v>69</v>
      </c>
      <c r="J73" t="s">
        <v>747</v>
      </c>
      <c r="K73">
        <v>185</v>
      </c>
      <c r="L73" t="s">
        <v>71</v>
      </c>
      <c r="N73" t="s">
        <v>72</v>
      </c>
      <c r="O73" t="s">
        <v>73</v>
      </c>
      <c r="P73">
        <v>1.3</v>
      </c>
      <c r="Q73" t="s">
        <v>108</v>
      </c>
      <c r="R73" t="s">
        <v>75</v>
      </c>
      <c r="S73" t="s">
        <v>109</v>
      </c>
      <c r="V73" t="s">
        <v>77</v>
      </c>
      <c r="W73" t="s">
        <v>78</v>
      </c>
      <c r="X73">
        <v>9</v>
      </c>
      <c r="Y73">
        <v>9</v>
      </c>
      <c r="Z73">
        <v>9</v>
      </c>
      <c r="AA73">
        <v>9</v>
      </c>
      <c r="AB73">
        <v>0</v>
      </c>
      <c r="AC73" t="s">
        <v>748</v>
      </c>
      <c r="AD73">
        <v>87074002307</v>
      </c>
      <c r="AE73" t="s">
        <v>179</v>
      </c>
      <c r="AG73" t="s">
        <v>82</v>
      </c>
      <c r="AH73" t="s">
        <v>221</v>
      </c>
      <c r="AI73" t="s">
        <v>84</v>
      </c>
      <c r="AJ73">
        <v>1.3</v>
      </c>
      <c r="AK73" t="s">
        <v>78</v>
      </c>
      <c r="AL73">
        <v>0</v>
      </c>
      <c r="AM73" t="s">
        <v>85</v>
      </c>
      <c r="AO73" t="s">
        <v>86</v>
      </c>
      <c r="AP73" t="s">
        <v>87</v>
      </c>
      <c r="AQ73" t="s">
        <v>378</v>
      </c>
      <c r="AZ73" t="s">
        <v>113</v>
      </c>
      <c r="BA73" t="s">
        <v>311</v>
      </c>
      <c r="BB73" t="s">
        <v>98</v>
      </c>
      <c r="BC73">
        <v>0</v>
      </c>
      <c r="BD73" t="s">
        <v>86</v>
      </c>
      <c r="BE73" t="s">
        <v>358</v>
      </c>
      <c r="BF73" t="s">
        <v>78</v>
      </c>
    </row>
    <row r="74" spans="1:63" hidden="1" x14ac:dyDescent="0.25">
      <c r="A74" t="str">
        <f>"910429450203"</f>
        <v>910429450203</v>
      </c>
      <c r="B74" t="s">
        <v>749</v>
      </c>
      <c r="C74" t="s">
        <v>750</v>
      </c>
      <c r="D74" t="s">
        <v>751</v>
      </c>
      <c r="E74" s="1">
        <v>33357</v>
      </c>
      <c r="F74" t="s">
        <v>66</v>
      </c>
      <c r="G74" t="s">
        <v>67</v>
      </c>
      <c r="H74" t="s">
        <v>752</v>
      </c>
      <c r="I74" t="s">
        <v>69</v>
      </c>
      <c r="J74" t="s">
        <v>753</v>
      </c>
      <c r="K74">
        <v>180</v>
      </c>
      <c r="L74" t="s">
        <v>684</v>
      </c>
      <c r="N74" t="s">
        <v>207</v>
      </c>
      <c r="O74" t="s">
        <v>73</v>
      </c>
      <c r="P74">
        <v>0</v>
      </c>
      <c r="Q74" t="s">
        <v>108</v>
      </c>
      <c r="R74" t="s">
        <v>75</v>
      </c>
      <c r="S74" t="s">
        <v>109</v>
      </c>
      <c r="V74" t="s">
        <v>77</v>
      </c>
      <c r="W74" t="s">
        <v>78</v>
      </c>
      <c r="X74">
        <v>7</v>
      </c>
      <c r="Y74">
        <v>7</v>
      </c>
      <c r="Z74">
        <v>7</v>
      </c>
      <c r="AA74">
        <v>7</v>
      </c>
      <c r="AB74">
        <v>0</v>
      </c>
      <c r="AC74" t="s">
        <v>754</v>
      </c>
      <c r="AD74">
        <v>87003467097</v>
      </c>
      <c r="AE74" t="s">
        <v>675</v>
      </c>
      <c r="AF74" t="s">
        <v>346</v>
      </c>
      <c r="AG74" t="s">
        <v>82</v>
      </c>
      <c r="AH74" t="s">
        <v>304</v>
      </c>
      <c r="AI74" t="s">
        <v>84</v>
      </c>
      <c r="AJ74">
        <v>0</v>
      </c>
      <c r="AK74" t="s">
        <v>78</v>
      </c>
      <c r="AL74">
        <v>0</v>
      </c>
      <c r="AQ74" t="s">
        <v>131</v>
      </c>
      <c r="AR74" t="s">
        <v>304</v>
      </c>
      <c r="AS74" t="s">
        <v>132</v>
      </c>
      <c r="AT74" t="s">
        <v>118</v>
      </c>
      <c r="AU74" t="s">
        <v>119</v>
      </c>
      <c r="AV74">
        <v>80</v>
      </c>
      <c r="AW74" t="s">
        <v>755</v>
      </c>
      <c r="AX74" t="s">
        <v>756</v>
      </c>
      <c r="AY74">
        <v>263006</v>
      </c>
      <c r="AZ74" t="s">
        <v>113</v>
      </c>
      <c r="BA74" t="s">
        <v>605</v>
      </c>
      <c r="BC74">
        <v>0</v>
      </c>
      <c r="BD74" t="s">
        <v>99</v>
      </c>
      <c r="BE74" t="s">
        <v>473</v>
      </c>
      <c r="BF74" t="s">
        <v>78</v>
      </c>
    </row>
    <row r="75" spans="1:63" x14ac:dyDescent="0.25">
      <c r="A75" s="5" t="str">
        <f>"970929450807"</f>
        <v>970929450807</v>
      </c>
      <c r="B75" s="5" t="s">
        <v>494</v>
      </c>
      <c r="C75" s="5" t="s">
        <v>138</v>
      </c>
      <c r="D75" s="5" t="s">
        <v>496</v>
      </c>
      <c r="E75" s="6">
        <v>35702</v>
      </c>
      <c r="F75" s="5" t="s">
        <v>66</v>
      </c>
      <c r="G75" s="5" t="s">
        <v>67</v>
      </c>
      <c r="H75" s="5" t="s">
        <v>68</v>
      </c>
      <c r="I75" s="5" t="s">
        <v>69</v>
      </c>
      <c r="J75" s="5" t="s">
        <v>105</v>
      </c>
      <c r="K75" s="5">
        <v>170</v>
      </c>
      <c r="L75" s="5" t="s">
        <v>106</v>
      </c>
      <c r="M75" s="5"/>
      <c r="N75" s="5" t="s">
        <v>72</v>
      </c>
      <c r="O75" s="5" t="s">
        <v>73</v>
      </c>
      <c r="P75" s="5">
        <v>1.3</v>
      </c>
      <c r="Q75" s="5" t="s">
        <v>108</v>
      </c>
      <c r="R75" s="5" t="s">
        <v>75</v>
      </c>
      <c r="S75" s="5" t="s">
        <v>109</v>
      </c>
      <c r="T75" s="5"/>
      <c r="U75" s="5"/>
      <c r="V75" s="5" t="s">
        <v>77</v>
      </c>
      <c r="W75" s="5" t="s">
        <v>78</v>
      </c>
      <c r="X75" s="5">
        <v>0</v>
      </c>
      <c r="Y75" s="5">
        <v>1</v>
      </c>
      <c r="Z75" s="5">
        <v>1</v>
      </c>
      <c r="AA75" s="5">
        <v>1</v>
      </c>
      <c r="AB75" s="5">
        <v>1</v>
      </c>
      <c r="AC75" s="5" t="s">
        <v>757</v>
      </c>
      <c r="AD75" s="5">
        <v>87027904742</v>
      </c>
      <c r="AE75" s="5" t="s">
        <v>179</v>
      </c>
      <c r="AF75" s="5"/>
      <c r="AG75" s="5" t="s">
        <v>82</v>
      </c>
      <c r="AH75" s="5" t="s">
        <v>114</v>
      </c>
      <c r="AI75" s="5" t="s">
        <v>84</v>
      </c>
      <c r="AJ75" s="5">
        <v>1.3</v>
      </c>
      <c r="AK75" s="5" t="s">
        <v>78</v>
      </c>
      <c r="AL75" s="5">
        <v>0</v>
      </c>
      <c r="AM75" s="5" t="s">
        <v>85</v>
      </c>
      <c r="AN75" s="5"/>
      <c r="AO75" s="5" t="s">
        <v>86</v>
      </c>
      <c r="AP75" s="5" t="s">
        <v>87</v>
      </c>
      <c r="AQ75" s="5" t="s">
        <v>378</v>
      </c>
      <c r="AR75" s="5"/>
      <c r="AS75" s="5"/>
      <c r="AT75" s="5"/>
      <c r="AU75" s="5"/>
      <c r="AV75" s="5"/>
      <c r="AW75" s="5"/>
      <c r="AX75" s="5"/>
      <c r="AY75" s="5"/>
      <c r="AZ75" s="5" t="s">
        <v>113</v>
      </c>
      <c r="BA75" s="5" t="s">
        <v>758</v>
      </c>
      <c r="BB75" s="5" t="s">
        <v>98</v>
      </c>
      <c r="BC75" s="5">
        <v>0</v>
      </c>
      <c r="BD75" s="5" t="s">
        <v>99</v>
      </c>
      <c r="BE75" s="5" t="s">
        <v>123</v>
      </c>
      <c r="BF75" s="5" t="s">
        <v>153</v>
      </c>
      <c r="BG75" s="5"/>
      <c r="BH75" s="5"/>
      <c r="BI75" s="5"/>
      <c r="BJ75" s="5"/>
      <c r="BK75" s="7"/>
    </row>
    <row r="76" spans="1:63" hidden="1" x14ac:dyDescent="0.25">
      <c r="A76" t="str">
        <f>"950322351796"</f>
        <v>950322351796</v>
      </c>
      <c r="B76" t="s">
        <v>759</v>
      </c>
      <c r="C76" t="s">
        <v>760</v>
      </c>
      <c r="D76" t="s">
        <v>761</v>
      </c>
      <c r="E76" s="1">
        <v>34780</v>
      </c>
      <c r="F76" t="s">
        <v>157</v>
      </c>
      <c r="G76" t="s">
        <v>67</v>
      </c>
      <c r="H76" t="s">
        <v>68</v>
      </c>
      <c r="I76" t="s">
        <v>158</v>
      </c>
      <c r="J76" t="s">
        <v>105</v>
      </c>
      <c r="K76">
        <v>171</v>
      </c>
      <c r="L76" t="s">
        <v>71</v>
      </c>
      <c r="N76" t="s">
        <v>72</v>
      </c>
      <c r="O76" t="s">
        <v>73</v>
      </c>
      <c r="P76">
        <v>1</v>
      </c>
      <c r="Q76" t="s">
        <v>108</v>
      </c>
      <c r="R76" t="s">
        <v>75</v>
      </c>
      <c r="S76" t="s">
        <v>109</v>
      </c>
      <c r="V76" t="s">
        <v>77</v>
      </c>
      <c r="W76" t="s">
        <v>78</v>
      </c>
      <c r="X76">
        <v>3</v>
      </c>
      <c r="Y76">
        <v>4</v>
      </c>
      <c r="Z76">
        <v>4</v>
      </c>
      <c r="AA76">
        <v>4</v>
      </c>
      <c r="AB76">
        <v>1</v>
      </c>
      <c r="AC76" t="s">
        <v>762</v>
      </c>
      <c r="AD76">
        <v>87751007331</v>
      </c>
      <c r="AE76" t="s">
        <v>179</v>
      </c>
      <c r="AG76" t="s">
        <v>82</v>
      </c>
      <c r="AH76" t="s">
        <v>130</v>
      </c>
      <c r="AI76" t="s">
        <v>84</v>
      </c>
      <c r="AJ76">
        <v>1</v>
      </c>
      <c r="AK76" t="s">
        <v>78</v>
      </c>
      <c r="AL76">
        <v>0</v>
      </c>
      <c r="AM76" t="s">
        <v>85</v>
      </c>
      <c r="AO76" t="s">
        <v>86</v>
      </c>
      <c r="AP76" t="s">
        <v>87</v>
      </c>
      <c r="AQ76" t="s">
        <v>378</v>
      </c>
      <c r="AZ76" t="s">
        <v>113</v>
      </c>
      <c r="BA76" t="s">
        <v>763</v>
      </c>
      <c r="BB76" t="s">
        <v>98</v>
      </c>
      <c r="BC76">
        <v>0</v>
      </c>
      <c r="BD76" t="s">
        <v>99</v>
      </c>
      <c r="BE76" t="s">
        <v>185</v>
      </c>
      <c r="BF76" t="s">
        <v>78</v>
      </c>
    </row>
    <row r="77" spans="1:63" hidden="1" x14ac:dyDescent="0.25">
      <c r="A77" t="str">
        <f>"890418450613"</f>
        <v>890418450613</v>
      </c>
      <c r="B77" t="s">
        <v>764</v>
      </c>
      <c r="C77" t="s">
        <v>765</v>
      </c>
      <c r="D77" t="s">
        <v>766</v>
      </c>
      <c r="E77" s="1">
        <v>32616</v>
      </c>
      <c r="F77" t="s">
        <v>66</v>
      </c>
      <c r="G77" t="s">
        <v>67</v>
      </c>
      <c r="H77" t="s">
        <v>68</v>
      </c>
      <c r="I77" t="s">
        <v>69</v>
      </c>
      <c r="J77" t="s">
        <v>767</v>
      </c>
      <c r="K77">
        <v>31</v>
      </c>
      <c r="L77" t="s">
        <v>71</v>
      </c>
      <c r="N77" t="s">
        <v>72</v>
      </c>
      <c r="O77" t="s">
        <v>73</v>
      </c>
      <c r="P77">
        <v>1.3</v>
      </c>
      <c r="Q77" t="s">
        <v>108</v>
      </c>
      <c r="R77" t="s">
        <v>75</v>
      </c>
      <c r="S77" t="s">
        <v>109</v>
      </c>
      <c r="V77" t="s">
        <v>77</v>
      </c>
      <c r="W77" t="s">
        <v>78</v>
      </c>
      <c r="X77">
        <v>8</v>
      </c>
      <c r="Y77">
        <v>9</v>
      </c>
      <c r="Z77">
        <v>9</v>
      </c>
      <c r="AA77">
        <v>9</v>
      </c>
      <c r="AB77">
        <v>1</v>
      </c>
      <c r="AC77" t="s">
        <v>768</v>
      </c>
      <c r="AD77">
        <v>87758849401</v>
      </c>
      <c r="AE77" t="s">
        <v>675</v>
      </c>
      <c r="AF77" t="s">
        <v>740</v>
      </c>
      <c r="AG77" t="s">
        <v>82</v>
      </c>
      <c r="AH77" t="s">
        <v>304</v>
      </c>
      <c r="AI77" t="s">
        <v>84</v>
      </c>
      <c r="AJ77">
        <v>1.3</v>
      </c>
      <c r="AK77" t="s">
        <v>78</v>
      </c>
      <c r="AL77">
        <v>0</v>
      </c>
      <c r="AM77" t="s">
        <v>85</v>
      </c>
      <c r="AO77" t="s">
        <v>86</v>
      </c>
      <c r="AP77" t="s">
        <v>87</v>
      </c>
      <c r="AQ77" t="s">
        <v>131</v>
      </c>
      <c r="AR77" t="s">
        <v>304</v>
      </c>
      <c r="AS77" t="s">
        <v>489</v>
      </c>
      <c r="AT77" t="s">
        <v>118</v>
      </c>
      <c r="AU77" t="s">
        <v>119</v>
      </c>
      <c r="AV77">
        <v>160</v>
      </c>
      <c r="AW77" t="s">
        <v>769</v>
      </c>
      <c r="AX77" t="s">
        <v>770</v>
      </c>
      <c r="AY77">
        <v>137071</v>
      </c>
      <c r="AZ77" t="s">
        <v>113</v>
      </c>
      <c r="BA77" t="s">
        <v>288</v>
      </c>
      <c r="BB77" t="s">
        <v>98</v>
      </c>
      <c r="BC77">
        <v>0</v>
      </c>
      <c r="BD77" t="s">
        <v>86</v>
      </c>
      <c r="BE77" t="s">
        <v>326</v>
      </c>
      <c r="BF77" t="s">
        <v>78</v>
      </c>
    </row>
    <row r="78" spans="1:63" hidden="1" x14ac:dyDescent="0.25">
      <c r="A78" t="str">
        <f>"630127401284"</f>
        <v>630127401284</v>
      </c>
      <c r="B78" t="s">
        <v>771</v>
      </c>
      <c r="C78" t="s">
        <v>772</v>
      </c>
      <c r="D78" t="s">
        <v>773</v>
      </c>
      <c r="E78" s="1">
        <v>23038</v>
      </c>
      <c r="F78" t="s">
        <v>66</v>
      </c>
      <c r="G78" t="s">
        <v>67</v>
      </c>
      <c r="H78" t="s">
        <v>68</v>
      </c>
      <c r="I78" t="s">
        <v>69</v>
      </c>
      <c r="J78" t="s">
        <v>774</v>
      </c>
      <c r="K78">
        <v>145</v>
      </c>
      <c r="L78" t="s">
        <v>71</v>
      </c>
      <c r="N78" t="s">
        <v>72</v>
      </c>
      <c r="O78" t="s">
        <v>73</v>
      </c>
      <c r="P78">
        <v>1.1000000000000001</v>
      </c>
      <c r="Q78" t="s">
        <v>108</v>
      </c>
      <c r="R78" t="s">
        <v>75</v>
      </c>
      <c r="S78" t="s">
        <v>109</v>
      </c>
      <c r="V78" t="s">
        <v>77</v>
      </c>
      <c r="W78" t="s">
        <v>78</v>
      </c>
      <c r="X78">
        <v>35</v>
      </c>
      <c r="Y78">
        <v>36</v>
      </c>
      <c r="Z78">
        <v>36</v>
      </c>
      <c r="AA78">
        <v>36</v>
      </c>
      <c r="AB78">
        <v>1</v>
      </c>
      <c r="AC78" t="s">
        <v>775</v>
      </c>
      <c r="AD78">
        <v>87777070408</v>
      </c>
      <c r="AE78" t="s">
        <v>192</v>
      </c>
      <c r="AF78" t="s">
        <v>776</v>
      </c>
      <c r="AG78" t="s">
        <v>82</v>
      </c>
      <c r="AH78" t="s">
        <v>194</v>
      </c>
      <c r="AI78" t="s">
        <v>84</v>
      </c>
      <c r="AJ78">
        <v>1.3</v>
      </c>
      <c r="AK78" t="s">
        <v>78</v>
      </c>
      <c r="AL78">
        <v>0</v>
      </c>
      <c r="AM78" t="s">
        <v>160</v>
      </c>
      <c r="AO78" t="s">
        <v>86</v>
      </c>
      <c r="AP78" t="s">
        <v>87</v>
      </c>
      <c r="AQ78" t="s">
        <v>658</v>
      </c>
      <c r="AR78" t="s">
        <v>194</v>
      </c>
      <c r="AS78" t="s">
        <v>352</v>
      </c>
      <c r="AT78" t="s">
        <v>118</v>
      </c>
      <c r="AU78" t="s">
        <v>119</v>
      </c>
      <c r="AV78">
        <v>864</v>
      </c>
      <c r="AW78" t="s">
        <v>777</v>
      </c>
      <c r="AX78" t="s">
        <v>778</v>
      </c>
      <c r="AY78" t="s">
        <v>779</v>
      </c>
      <c r="AZ78" t="s">
        <v>113</v>
      </c>
      <c r="BA78" t="s">
        <v>780</v>
      </c>
      <c r="BB78" t="s">
        <v>98</v>
      </c>
      <c r="BC78">
        <v>0</v>
      </c>
      <c r="BD78" t="s">
        <v>99</v>
      </c>
      <c r="BE78" t="s">
        <v>358</v>
      </c>
      <c r="BF78" t="s">
        <v>78</v>
      </c>
    </row>
    <row r="79" spans="1:63" hidden="1" x14ac:dyDescent="0.25">
      <c r="A79" t="str">
        <f>"921125450483"</f>
        <v>921125450483</v>
      </c>
      <c r="B79" t="s">
        <v>781</v>
      </c>
      <c r="C79" t="s">
        <v>782</v>
      </c>
      <c r="D79" t="s">
        <v>783</v>
      </c>
      <c r="E79" s="1">
        <v>33933</v>
      </c>
      <c r="F79" t="s">
        <v>66</v>
      </c>
      <c r="G79" t="s">
        <v>67</v>
      </c>
      <c r="H79" t="s">
        <v>68</v>
      </c>
      <c r="I79" t="s">
        <v>69</v>
      </c>
      <c r="J79" t="s">
        <v>784</v>
      </c>
      <c r="K79">
        <v>186</v>
      </c>
      <c r="L79" t="s">
        <v>71</v>
      </c>
      <c r="N79" t="s">
        <v>72</v>
      </c>
      <c r="O79" t="s">
        <v>375</v>
      </c>
      <c r="P79">
        <v>1</v>
      </c>
      <c r="Q79" t="s">
        <v>74</v>
      </c>
      <c r="R79" t="s">
        <v>75</v>
      </c>
      <c r="S79" t="s">
        <v>76</v>
      </c>
      <c r="V79" t="s">
        <v>365</v>
      </c>
      <c r="W79" t="s">
        <v>78</v>
      </c>
      <c r="X79">
        <v>5</v>
      </c>
      <c r="Y79">
        <v>5</v>
      </c>
      <c r="Z79">
        <v>5</v>
      </c>
      <c r="AA79">
        <v>5</v>
      </c>
      <c r="AB79">
        <v>0</v>
      </c>
      <c r="AC79" t="s">
        <v>178</v>
      </c>
      <c r="AD79">
        <v>87754345810</v>
      </c>
      <c r="AE79" t="s">
        <v>345</v>
      </c>
      <c r="AF79" t="s">
        <v>261</v>
      </c>
      <c r="AG79" t="s">
        <v>82</v>
      </c>
      <c r="AK79" t="s">
        <v>78</v>
      </c>
      <c r="AL79">
        <v>0</v>
      </c>
      <c r="AM79" t="s">
        <v>85</v>
      </c>
      <c r="AO79" t="s">
        <v>86</v>
      </c>
      <c r="AP79" t="s">
        <v>87</v>
      </c>
      <c r="AQ79" t="s">
        <v>116</v>
      </c>
      <c r="AR79" t="s">
        <v>785</v>
      </c>
      <c r="AS79" t="s">
        <v>786</v>
      </c>
      <c r="AT79" t="s">
        <v>118</v>
      </c>
      <c r="AU79" t="s">
        <v>119</v>
      </c>
      <c r="AV79">
        <v>36</v>
      </c>
      <c r="AW79" t="s">
        <v>787</v>
      </c>
      <c r="AX79" t="s">
        <v>788</v>
      </c>
      <c r="AY79">
        <v>29</v>
      </c>
      <c r="AZ79" t="s">
        <v>113</v>
      </c>
      <c r="BC79">
        <v>0</v>
      </c>
      <c r="BD79" t="s">
        <v>99</v>
      </c>
      <c r="BE79" t="s">
        <v>123</v>
      </c>
      <c r="BF79" t="s">
        <v>78</v>
      </c>
    </row>
    <row r="80" spans="1:63" hidden="1" x14ac:dyDescent="0.25">
      <c r="A80" t="str">
        <f>"760530450438"</f>
        <v>760530450438</v>
      </c>
      <c r="B80" t="s">
        <v>789</v>
      </c>
      <c r="C80" t="s">
        <v>790</v>
      </c>
      <c r="D80" t="s">
        <v>791</v>
      </c>
      <c r="E80" s="1">
        <v>27910</v>
      </c>
      <c r="F80" t="s">
        <v>66</v>
      </c>
      <c r="G80" t="s">
        <v>67</v>
      </c>
      <c r="H80" t="s">
        <v>68</v>
      </c>
      <c r="I80" t="s">
        <v>69</v>
      </c>
      <c r="J80" t="s">
        <v>490</v>
      </c>
      <c r="K80">
        <v>96</v>
      </c>
      <c r="L80" t="s">
        <v>362</v>
      </c>
      <c r="N80" t="s">
        <v>72</v>
      </c>
      <c r="O80" t="s">
        <v>363</v>
      </c>
      <c r="P80">
        <v>1</v>
      </c>
      <c r="Q80" t="s">
        <v>108</v>
      </c>
      <c r="R80" t="s">
        <v>75</v>
      </c>
      <c r="S80" t="s">
        <v>364</v>
      </c>
      <c r="V80" t="s">
        <v>365</v>
      </c>
      <c r="X80">
        <v>0</v>
      </c>
      <c r="Y80">
        <v>0</v>
      </c>
      <c r="AB80">
        <v>0</v>
      </c>
      <c r="AK80" t="s">
        <v>78</v>
      </c>
      <c r="AL80">
        <v>0</v>
      </c>
      <c r="AR80" t="s">
        <v>113</v>
      </c>
      <c r="BE80"/>
    </row>
    <row r="81" spans="1:63" hidden="1" x14ac:dyDescent="0.25">
      <c r="A81" t="str">
        <f>"770509499021"</f>
        <v>770509499021</v>
      </c>
      <c r="B81" t="s">
        <v>792</v>
      </c>
      <c r="C81" t="s">
        <v>527</v>
      </c>
      <c r="D81" t="s">
        <v>300</v>
      </c>
      <c r="E81" s="1">
        <v>28254</v>
      </c>
      <c r="F81" t="s">
        <v>66</v>
      </c>
      <c r="G81" t="s">
        <v>67</v>
      </c>
      <c r="H81" t="s">
        <v>104</v>
      </c>
      <c r="I81" t="s">
        <v>69</v>
      </c>
      <c r="J81" t="s">
        <v>793</v>
      </c>
      <c r="K81">
        <v>41</v>
      </c>
      <c r="L81" t="s">
        <v>362</v>
      </c>
      <c r="N81" t="s">
        <v>72</v>
      </c>
      <c r="O81" t="s">
        <v>794</v>
      </c>
      <c r="P81">
        <v>1</v>
      </c>
      <c r="Q81" t="s">
        <v>108</v>
      </c>
      <c r="R81" t="s">
        <v>75</v>
      </c>
      <c r="S81" t="s">
        <v>76</v>
      </c>
      <c r="V81" t="s">
        <v>365</v>
      </c>
      <c r="X81">
        <v>3</v>
      </c>
      <c r="Y81">
        <v>3</v>
      </c>
      <c r="AB81">
        <v>0</v>
      </c>
      <c r="AK81" t="s">
        <v>795</v>
      </c>
      <c r="AL81">
        <v>1</v>
      </c>
      <c r="BE81"/>
    </row>
    <row r="82" spans="1:63" hidden="1" x14ac:dyDescent="0.25">
      <c r="A82" t="str">
        <f>"830109402444"</f>
        <v>830109402444</v>
      </c>
      <c r="B82" t="s">
        <v>796</v>
      </c>
      <c r="C82" t="s">
        <v>797</v>
      </c>
      <c r="D82" t="s">
        <v>798</v>
      </c>
      <c r="E82" s="1">
        <v>30325</v>
      </c>
      <c r="F82" t="s">
        <v>66</v>
      </c>
      <c r="G82" t="s">
        <v>67</v>
      </c>
      <c r="H82" t="s">
        <v>68</v>
      </c>
      <c r="I82" t="s">
        <v>69</v>
      </c>
      <c r="J82" t="s">
        <v>799</v>
      </c>
      <c r="K82">
        <v>2</v>
      </c>
      <c r="L82" t="s">
        <v>362</v>
      </c>
      <c r="N82" t="s">
        <v>72</v>
      </c>
      <c r="O82" t="s">
        <v>363</v>
      </c>
      <c r="P82">
        <v>1</v>
      </c>
      <c r="Q82" t="s">
        <v>108</v>
      </c>
      <c r="R82" t="s">
        <v>75</v>
      </c>
      <c r="S82" t="s">
        <v>364</v>
      </c>
      <c r="V82" t="s">
        <v>365</v>
      </c>
      <c r="X82">
        <v>0</v>
      </c>
      <c r="Y82">
        <v>0</v>
      </c>
      <c r="AA82">
        <v>0</v>
      </c>
      <c r="AB82">
        <v>0</v>
      </c>
      <c r="AK82" t="s">
        <v>78</v>
      </c>
      <c r="AL82">
        <v>0</v>
      </c>
      <c r="AR82" t="s">
        <v>113</v>
      </c>
      <c r="BE82"/>
    </row>
    <row r="83" spans="1:63" hidden="1" x14ac:dyDescent="0.25">
      <c r="A83" t="str">
        <f>"871012450873"</f>
        <v>871012450873</v>
      </c>
      <c r="B83" t="s">
        <v>800</v>
      </c>
      <c r="C83" t="s">
        <v>801</v>
      </c>
      <c r="D83" t="s">
        <v>802</v>
      </c>
      <c r="E83" s="1">
        <v>32062</v>
      </c>
      <c r="F83" t="s">
        <v>66</v>
      </c>
      <c r="G83" t="s">
        <v>67</v>
      </c>
      <c r="H83" t="s">
        <v>68</v>
      </c>
      <c r="I83" t="s">
        <v>69</v>
      </c>
      <c r="J83" t="s">
        <v>803</v>
      </c>
      <c r="K83">
        <v>121</v>
      </c>
      <c r="L83" t="s">
        <v>141</v>
      </c>
      <c r="N83" t="s">
        <v>72</v>
      </c>
      <c r="O83" t="s">
        <v>656</v>
      </c>
      <c r="P83">
        <v>1</v>
      </c>
      <c r="Q83" t="s">
        <v>108</v>
      </c>
      <c r="R83" t="s">
        <v>75</v>
      </c>
      <c r="S83" t="s">
        <v>109</v>
      </c>
      <c r="V83" t="s">
        <v>77</v>
      </c>
      <c r="W83" t="s">
        <v>78</v>
      </c>
      <c r="X83">
        <v>10</v>
      </c>
      <c r="Y83">
        <v>11</v>
      </c>
      <c r="Z83">
        <v>11</v>
      </c>
      <c r="AA83">
        <v>11</v>
      </c>
      <c r="AB83">
        <v>1</v>
      </c>
      <c r="AC83" t="s">
        <v>804</v>
      </c>
      <c r="AD83">
        <v>87474438295</v>
      </c>
      <c r="AE83" t="s">
        <v>129</v>
      </c>
      <c r="AF83" t="s">
        <v>112</v>
      </c>
      <c r="AG83" t="s">
        <v>82</v>
      </c>
      <c r="AH83" t="s">
        <v>113</v>
      </c>
      <c r="AI83" t="s">
        <v>78</v>
      </c>
      <c r="AJ83">
        <v>0</v>
      </c>
      <c r="AK83" t="s">
        <v>73</v>
      </c>
      <c r="AL83">
        <v>0.5</v>
      </c>
      <c r="AM83" t="s">
        <v>85</v>
      </c>
      <c r="AO83" t="s">
        <v>86</v>
      </c>
      <c r="AP83" t="s">
        <v>87</v>
      </c>
      <c r="AQ83" t="s">
        <v>211</v>
      </c>
      <c r="AR83" t="s">
        <v>805</v>
      </c>
      <c r="AS83" t="s">
        <v>806</v>
      </c>
      <c r="AT83" t="s">
        <v>164</v>
      </c>
      <c r="AU83" t="s">
        <v>165</v>
      </c>
      <c r="AV83" t="s">
        <v>807</v>
      </c>
      <c r="AW83" t="s">
        <v>808</v>
      </c>
      <c r="AX83" t="s">
        <v>809</v>
      </c>
      <c r="AY83" t="s">
        <v>810</v>
      </c>
      <c r="AZ83" t="s">
        <v>611</v>
      </c>
      <c r="BA83" t="s">
        <v>811</v>
      </c>
      <c r="BB83" t="s">
        <v>98</v>
      </c>
      <c r="BC83">
        <v>0</v>
      </c>
      <c r="BD83" t="s">
        <v>99</v>
      </c>
      <c r="BE83" t="s">
        <v>123</v>
      </c>
      <c r="BF83" t="s">
        <v>78</v>
      </c>
    </row>
    <row r="84" spans="1:63" hidden="1" x14ac:dyDescent="0.25">
      <c r="A84" t="str">
        <f>"841112451235"</f>
        <v>841112451235</v>
      </c>
      <c r="B84" t="s">
        <v>812</v>
      </c>
      <c r="C84" t="s">
        <v>801</v>
      </c>
      <c r="D84" t="s">
        <v>717</v>
      </c>
      <c r="E84" s="1">
        <v>30998</v>
      </c>
      <c r="F84" t="s">
        <v>66</v>
      </c>
      <c r="G84" t="s">
        <v>67</v>
      </c>
      <c r="H84" t="s">
        <v>68</v>
      </c>
      <c r="I84" t="s">
        <v>69</v>
      </c>
      <c r="J84" t="s">
        <v>813</v>
      </c>
      <c r="K84">
        <v>208</v>
      </c>
      <c r="L84" t="s">
        <v>362</v>
      </c>
      <c r="N84" t="s">
        <v>72</v>
      </c>
      <c r="O84" t="s">
        <v>363</v>
      </c>
      <c r="P84">
        <v>1</v>
      </c>
      <c r="Q84" t="s">
        <v>108</v>
      </c>
      <c r="R84" t="s">
        <v>75</v>
      </c>
      <c r="S84" t="s">
        <v>381</v>
      </c>
      <c r="V84" t="s">
        <v>365</v>
      </c>
      <c r="W84" t="s">
        <v>78</v>
      </c>
      <c r="X84">
        <v>10</v>
      </c>
      <c r="Y84">
        <v>10</v>
      </c>
      <c r="AA84">
        <v>0</v>
      </c>
      <c r="AB84">
        <v>0</v>
      </c>
      <c r="AC84" t="s">
        <v>814</v>
      </c>
      <c r="AD84" t="s">
        <v>815</v>
      </c>
      <c r="AK84" t="s">
        <v>78</v>
      </c>
      <c r="AL84">
        <v>0</v>
      </c>
      <c r="AR84" t="s">
        <v>113</v>
      </c>
      <c r="BC84">
        <v>0</v>
      </c>
      <c r="BE84" t="s">
        <v>185</v>
      </c>
    </row>
    <row r="85" spans="1:63" hidden="1" x14ac:dyDescent="0.25">
      <c r="A85" t="str">
        <f>"541013350140"</f>
        <v>541013350140</v>
      </c>
      <c r="B85" t="s">
        <v>816</v>
      </c>
      <c r="C85" t="s">
        <v>817</v>
      </c>
      <c r="D85" t="s">
        <v>818</v>
      </c>
      <c r="E85" s="1">
        <v>20010</v>
      </c>
      <c r="F85" t="s">
        <v>157</v>
      </c>
      <c r="G85" t="s">
        <v>67</v>
      </c>
      <c r="H85" t="s">
        <v>68</v>
      </c>
      <c r="I85" t="s">
        <v>69</v>
      </c>
      <c r="J85" t="s">
        <v>819</v>
      </c>
      <c r="K85">
        <v>130</v>
      </c>
      <c r="L85" t="s">
        <v>362</v>
      </c>
      <c r="N85" t="s">
        <v>72</v>
      </c>
      <c r="O85" t="s">
        <v>820</v>
      </c>
      <c r="P85">
        <v>1</v>
      </c>
      <c r="Q85" t="s">
        <v>108</v>
      </c>
      <c r="R85" t="s">
        <v>75</v>
      </c>
      <c r="S85" t="s">
        <v>364</v>
      </c>
      <c r="V85" t="s">
        <v>365</v>
      </c>
      <c r="X85">
        <v>36</v>
      </c>
      <c r="Y85">
        <v>37</v>
      </c>
      <c r="AA85">
        <v>0</v>
      </c>
      <c r="AB85">
        <v>1</v>
      </c>
      <c r="AK85" t="s">
        <v>78</v>
      </c>
      <c r="AL85">
        <v>0</v>
      </c>
      <c r="BE85"/>
    </row>
    <row r="86" spans="1:63" x14ac:dyDescent="0.25">
      <c r="A86" s="5" t="str">
        <f>"980219350377"</f>
        <v>980219350377</v>
      </c>
      <c r="B86" s="5" t="s">
        <v>821</v>
      </c>
      <c r="C86" s="5" t="s">
        <v>822</v>
      </c>
      <c r="D86" s="5" t="s">
        <v>823</v>
      </c>
      <c r="E86" s="6">
        <v>35845</v>
      </c>
      <c r="F86" s="5" t="s">
        <v>157</v>
      </c>
      <c r="G86" s="5" t="s">
        <v>67</v>
      </c>
      <c r="H86" s="5" t="s">
        <v>68</v>
      </c>
      <c r="I86" s="5" t="s">
        <v>69</v>
      </c>
      <c r="J86" s="5" t="s">
        <v>824</v>
      </c>
      <c r="K86" s="5">
        <v>240</v>
      </c>
      <c r="L86" s="5" t="s">
        <v>106</v>
      </c>
      <c r="M86" s="5"/>
      <c r="N86" s="5" t="s">
        <v>72</v>
      </c>
      <c r="O86" s="5" t="s">
        <v>73</v>
      </c>
      <c r="P86" s="5">
        <v>1.2</v>
      </c>
      <c r="Q86" s="5" t="s">
        <v>108</v>
      </c>
      <c r="R86" s="5" t="s">
        <v>75</v>
      </c>
      <c r="S86" s="5" t="s">
        <v>109</v>
      </c>
      <c r="T86" s="5"/>
      <c r="U86" s="5"/>
      <c r="V86" s="5" t="s">
        <v>77</v>
      </c>
      <c r="W86" s="5" t="s">
        <v>78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 t="s">
        <v>825</v>
      </c>
      <c r="AD86" s="5">
        <v>87472641321</v>
      </c>
      <c r="AE86" s="5" t="s">
        <v>179</v>
      </c>
      <c r="AF86" s="5" t="s">
        <v>112</v>
      </c>
      <c r="AG86" s="5" t="s">
        <v>82</v>
      </c>
      <c r="AH86" s="5" t="s">
        <v>580</v>
      </c>
      <c r="AI86" s="5" t="s">
        <v>84</v>
      </c>
      <c r="AJ86" s="5">
        <v>1.2</v>
      </c>
      <c r="AK86" s="5" t="s">
        <v>78</v>
      </c>
      <c r="AL86" s="5">
        <v>0</v>
      </c>
      <c r="AM86" s="5" t="s">
        <v>160</v>
      </c>
      <c r="AN86" s="5"/>
      <c r="AO86" s="5" t="s">
        <v>86</v>
      </c>
      <c r="AP86" s="5" t="s">
        <v>87</v>
      </c>
      <c r="AQ86" s="5" t="s">
        <v>378</v>
      </c>
      <c r="AR86" s="5"/>
      <c r="AS86" s="5"/>
      <c r="AT86" s="5"/>
      <c r="AU86" s="5"/>
      <c r="AV86" s="5"/>
      <c r="AW86" s="5"/>
      <c r="AX86" s="5"/>
      <c r="AY86" s="5"/>
      <c r="AZ86" s="5" t="s">
        <v>113</v>
      </c>
      <c r="BA86" s="5" t="s">
        <v>826</v>
      </c>
      <c r="BB86" s="5" t="s">
        <v>98</v>
      </c>
      <c r="BC86" s="5">
        <v>0</v>
      </c>
      <c r="BD86" s="5" t="s">
        <v>99</v>
      </c>
      <c r="BE86" s="5" t="s">
        <v>123</v>
      </c>
      <c r="BF86" s="5" t="s">
        <v>78</v>
      </c>
      <c r="BG86" s="5"/>
      <c r="BH86" s="5"/>
      <c r="BI86" s="5"/>
      <c r="BJ86" s="5"/>
      <c r="BK86" s="7"/>
    </row>
    <row r="87" spans="1:63" hidden="1" x14ac:dyDescent="0.25">
      <c r="A87" t="str">
        <f>"980508351386"</f>
        <v>980508351386</v>
      </c>
      <c r="B87" t="s">
        <v>827</v>
      </c>
      <c r="C87" t="s">
        <v>828</v>
      </c>
      <c r="D87" t="s">
        <v>829</v>
      </c>
      <c r="E87" s="1">
        <v>35923</v>
      </c>
      <c r="F87" t="s">
        <v>157</v>
      </c>
      <c r="G87" t="s">
        <v>67</v>
      </c>
      <c r="H87" t="s">
        <v>369</v>
      </c>
      <c r="I87" t="s">
        <v>69</v>
      </c>
      <c r="J87" t="s">
        <v>830</v>
      </c>
      <c r="K87">
        <v>212</v>
      </c>
      <c r="L87" t="s">
        <v>508</v>
      </c>
      <c r="N87" t="s">
        <v>72</v>
      </c>
      <c r="O87" t="s">
        <v>624</v>
      </c>
      <c r="P87">
        <v>1</v>
      </c>
      <c r="Q87" t="s">
        <v>108</v>
      </c>
      <c r="R87" t="s">
        <v>75</v>
      </c>
      <c r="S87" t="s">
        <v>376</v>
      </c>
      <c r="V87" t="s">
        <v>831</v>
      </c>
      <c r="X87">
        <v>0</v>
      </c>
      <c r="Y87">
        <v>0</v>
      </c>
      <c r="AA87">
        <v>0</v>
      </c>
      <c r="AB87">
        <v>0</v>
      </c>
      <c r="AK87" t="s">
        <v>599</v>
      </c>
      <c r="AL87">
        <v>0.2</v>
      </c>
      <c r="BE87"/>
    </row>
    <row r="88" spans="1:63" s="7" customFormat="1" x14ac:dyDescent="0.25">
      <c r="A88" s="5" t="str">
        <f>"921127450820"</f>
        <v>921127450820</v>
      </c>
      <c r="B88" s="5" t="s">
        <v>832</v>
      </c>
      <c r="C88" s="5" t="s">
        <v>833</v>
      </c>
      <c r="D88" s="5" t="s">
        <v>834</v>
      </c>
      <c r="E88" s="6">
        <v>33935</v>
      </c>
      <c r="F88" s="5" t="s">
        <v>66</v>
      </c>
      <c r="G88" s="5" t="s">
        <v>67</v>
      </c>
      <c r="H88" s="5" t="s">
        <v>68</v>
      </c>
      <c r="I88" s="5" t="s">
        <v>69</v>
      </c>
      <c r="J88" s="5" t="s">
        <v>835</v>
      </c>
      <c r="K88" s="5">
        <v>2</v>
      </c>
      <c r="L88" s="5" t="s">
        <v>176</v>
      </c>
      <c r="M88" s="5"/>
      <c r="N88" s="5" t="s">
        <v>72</v>
      </c>
      <c r="O88" s="5" t="s">
        <v>73</v>
      </c>
      <c r="P88" s="5">
        <v>0.6</v>
      </c>
      <c r="Q88" s="5" t="s">
        <v>108</v>
      </c>
      <c r="R88" s="5" t="s">
        <v>75</v>
      </c>
      <c r="S88" s="5" t="s">
        <v>109</v>
      </c>
      <c r="T88" s="5"/>
      <c r="U88" s="5"/>
      <c r="V88" s="5" t="s">
        <v>77</v>
      </c>
      <c r="W88" s="5" t="s">
        <v>78</v>
      </c>
      <c r="X88" s="5">
        <v>3</v>
      </c>
      <c r="Y88" s="5">
        <v>3</v>
      </c>
      <c r="Z88" s="5">
        <v>3</v>
      </c>
      <c r="AA88" s="5">
        <v>3</v>
      </c>
      <c r="AB88" s="5">
        <v>0</v>
      </c>
      <c r="AC88" s="5" t="s">
        <v>836</v>
      </c>
      <c r="AD88" s="5">
        <v>87475109392</v>
      </c>
      <c r="AE88" s="5" t="s">
        <v>179</v>
      </c>
      <c r="AF88" s="5"/>
      <c r="AG88" s="5" t="s">
        <v>82</v>
      </c>
      <c r="AH88" s="5" t="s">
        <v>837</v>
      </c>
      <c r="AI88" s="5" t="s">
        <v>84</v>
      </c>
      <c r="AJ88" s="5">
        <v>0.6</v>
      </c>
      <c r="AK88" s="5" t="s">
        <v>375</v>
      </c>
      <c r="AL88" s="5">
        <v>0.7</v>
      </c>
      <c r="AM88" s="5" t="s">
        <v>85</v>
      </c>
      <c r="AN88" s="5"/>
      <c r="AO88" s="5" t="s">
        <v>86</v>
      </c>
      <c r="AP88" s="5" t="s">
        <v>87</v>
      </c>
      <c r="AQ88" s="5" t="s">
        <v>131</v>
      </c>
      <c r="AR88" s="5" t="s">
        <v>837</v>
      </c>
      <c r="AS88" s="5" t="s">
        <v>132</v>
      </c>
      <c r="AT88" s="5" t="s">
        <v>118</v>
      </c>
      <c r="AU88" s="5" t="s">
        <v>119</v>
      </c>
      <c r="AV88" s="5">
        <v>40</v>
      </c>
      <c r="AW88" s="5"/>
      <c r="AX88" s="5"/>
      <c r="AY88" s="5">
        <v>2137</v>
      </c>
      <c r="AZ88" s="5" t="s">
        <v>113</v>
      </c>
      <c r="BA88" s="5" t="s">
        <v>838</v>
      </c>
      <c r="BB88" s="5" t="s">
        <v>98</v>
      </c>
      <c r="BC88" s="5">
        <v>0</v>
      </c>
      <c r="BD88" s="5" t="s">
        <v>99</v>
      </c>
      <c r="BE88" s="5" t="s">
        <v>123</v>
      </c>
      <c r="BF88" s="5" t="s">
        <v>339</v>
      </c>
      <c r="BG88" s="5"/>
      <c r="BH88" s="5"/>
      <c r="BI88" s="5"/>
      <c r="BJ88" s="5"/>
    </row>
    <row r="89" spans="1:63" hidden="1" x14ac:dyDescent="0.25">
      <c r="A89" t="str">
        <f>"910609450638"</f>
        <v>910609450638</v>
      </c>
      <c r="B89" t="s">
        <v>839</v>
      </c>
      <c r="C89" t="s">
        <v>290</v>
      </c>
      <c r="D89" t="s">
        <v>840</v>
      </c>
      <c r="E89" s="1">
        <v>33398</v>
      </c>
      <c r="F89" t="s">
        <v>66</v>
      </c>
      <c r="G89" t="s">
        <v>67</v>
      </c>
      <c r="H89" t="s">
        <v>68</v>
      </c>
      <c r="I89" t="s">
        <v>158</v>
      </c>
      <c r="J89" t="s">
        <v>841</v>
      </c>
      <c r="K89">
        <v>6</v>
      </c>
      <c r="L89" t="s">
        <v>362</v>
      </c>
      <c r="N89" t="s">
        <v>72</v>
      </c>
      <c r="O89" t="s">
        <v>842</v>
      </c>
      <c r="P89">
        <v>1</v>
      </c>
      <c r="Q89" t="s">
        <v>108</v>
      </c>
      <c r="R89" t="s">
        <v>75</v>
      </c>
      <c r="S89" t="s">
        <v>76</v>
      </c>
      <c r="V89" t="s">
        <v>365</v>
      </c>
      <c r="X89">
        <v>3</v>
      </c>
      <c r="Y89">
        <v>3</v>
      </c>
      <c r="AA89">
        <v>0</v>
      </c>
      <c r="AB89">
        <v>0</v>
      </c>
      <c r="AK89" t="s">
        <v>78</v>
      </c>
      <c r="AL89">
        <v>0</v>
      </c>
      <c r="BE89"/>
    </row>
    <row r="90" spans="1:63" hidden="1" x14ac:dyDescent="0.25">
      <c r="A90" t="str">
        <f>"620815350016"</f>
        <v>620815350016</v>
      </c>
      <c r="B90" t="s">
        <v>843</v>
      </c>
      <c r="C90" t="s">
        <v>844</v>
      </c>
      <c r="E90" s="1">
        <v>22873</v>
      </c>
      <c r="F90" t="s">
        <v>157</v>
      </c>
      <c r="G90" t="s">
        <v>67</v>
      </c>
      <c r="H90" t="s">
        <v>68</v>
      </c>
      <c r="I90" t="s">
        <v>69</v>
      </c>
      <c r="J90" t="s">
        <v>845</v>
      </c>
      <c r="K90">
        <v>13</v>
      </c>
      <c r="L90" t="s">
        <v>362</v>
      </c>
      <c r="N90" t="s">
        <v>72</v>
      </c>
      <c r="O90" t="s">
        <v>820</v>
      </c>
      <c r="P90">
        <v>1</v>
      </c>
      <c r="Q90" t="s">
        <v>108</v>
      </c>
      <c r="R90" t="s">
        <v>75</v>
      </c>
      <c r="S90" t="s">
        <v>364</v>
      </c>
      <c r="V90" t="s">
        <v>365</v>
      </c>
      <c r="X90">
        <v>32</v>
      </c>
      <c r="Y90">
        <v>32</v>
      </c>
      <c r="AA90">
        <v>0</v>
      </c>
      <c r="AB90">
        <v>0</v>
      </c>
      <c r="AK90" t="s">
        <v>846</v>
      </c>
      <c r="AL90">
        <v>0.5</v>
      </c>
      <c r="BE90"/>
    </row>
    <row r="91" spans="1:63" hidden="1" x14ac:dyDescent="0.25">
      <c r="A91" t="str">
        <f>"780108401598"</f>
        <v>780108401598</v>
      </c>
      <c r="B91" t="s">
        <v>847</v>
      </c>
      <c r="C91" t="s">
        <v>204</v>
      </c>
      <c r="D91" t="s">
        <v>103</v>
      </c>
      <c r="E91" s="1">
        <v>28498</v>
      </c>
      <c r="F91" t="s">
        <v>66</v>
      </c>
      <c r="G91" t="s">
        <v>67</v>
      </c>
      <c r="H91" t="s">
        <v>104</v>
      </c>
      <c r="I91" t="s">
        <v>69</v>
      </c>
      <c r="J91" t="s">
        <v>848</v>
      </c>
      <c r="K91">
        <v>94</v>
      </c>
      <c r="L91" t="s">
        <v>141</v>
      </c>
      <c r="N91" t="s">
        <v>72</v>
      </c>
      <c r="O91" t="s">
        <v>73</v>
      </c>
      <c r="P91">
        <v>1.4</v>
      </c>
      <c r="Q91" t="s">
        <v>108</v>
      </c>
      <c r="R91" t="s">
        <v>75</v>
      </c>
      <c r="S91" t="s">
        <v>109</v>
      </c>
      <c r="V91" t="s">
        <v>77</v>
      </c>
      <c r="W91" t="s">
        <v>78</v>
      </c>
      <c r="X91">
        <v>18</v>
      </c>
      <c r="Y91">
        <v>18</v>
      </c>
      <c r="Z91">
        <v>18</v>
      </c>
      <c r="AA91">
        <v>18</v>
      </c>
      <c r="AB91">
        <v>0</v>
      </c>
      <c r="AC91" t="s">
        <v>849</v>
      </c>
      <c r="AD91">
        <v>87479323011</v>
      </c>
      <c r="AE91" t="s">
        <v>129</v>
      </c>
      <c r="AF91" t="s">
        <v>112</v>
      </c>
      <c r="AG91" t="s">
        <v>82</v>
      </c>
      <c r="AH91" t="s">
        <v>194</v>
      </c>
      <c r="AI91" t="s">
        <v>84</v>
      </c>
      <c r="AJ91">
        <v>1.4</v>
      </c>
      <c r="AK91" t="s">
        <v>78</v>
      </c>
      <c r="AL91">
        <v>0</v>
      </c>
      <c r="AM91" t="s">
        <v>85</v>
      </c>
      <c r="AO91" t="s">
        <v>86</v>
      </c>
      <c r="AP91" t="s">
        <v>87</v>
      </c>
      <c r="AQ91" t="s">
        <v>850</v>
      </c>
      <c r="AR91" t="s">
        <v>851</v>
      </c>
      <c r="AS91" t="s">
        <v>852</v>
      </c>
      <c r="AT91" t="s">
        <v>853</v>
      </c>
      <c r="AU91" t="s">
        <v>854</v>
      </c>
      <c r="AV91" t="s">
        <v>855</v>
      </c>
      <c r="AW91" t="s">
        <v>856</v>
      </c>
      <c r="AX91" t="s">
        <v>857</v>
      </c>
      <c r="AY91" t="s">
        <v>858</v>
      </c>
      <c r="AZ91" t="s">
        <v>113</v>
      </c>
      <c r="BA91" t="s">
        <v>136</v>
      </c>
      <c r="BB91" t="s">
        <v>98</v>
      </c>
      <c r="BC91">
        <v>0</v>
      </c>
      <c r="BD91" t="s">
        <v>86</v>
      </c>
      <c r="BE91" t="s">
        <v>358</v>
      </c>
      <c r="BF91" t="s">
        <v>78</v>
      </c>
    </row>
    <row r="92" spans="1:63" hidden="1" x14ac:dyDescent="0.25">
      <c r="A92" t="str">
        <f>"870329450061"</f>
        <v>870329450061</v>
      </c>
      <c r="B92" t="s">
        <v>859</v>
      </c>
      <c r="C92" t="s">
        <v>426</v>
      </c>
      <c r="D92" t="s">
        <v>860</v>
      </c>
      <c r="E92" s="1">
        <v>31865</v>
      </c>
      <c r="F92" t="s">
        <v>66</v>
      </c>
      <c r="G92" t="s">
        <v>67</v>
      </c>
      <c r="H92" t="s">
        <v>104</v>
      </c>
      <c r="I92" t="s">
        <v>69</v>
      </c>
      <c r="J92" t="s">
        <v>848</v>
      </c>
      <c r="K92">
        <v>95</v>
      </c>
      <c r="L92" t="s">
        <v>71</v>
      </c>
      <c r="N92" t="s">
        <v>72</v>
      </c>
      <c r="O92" t="s">
        <v>73</v>
      </c>
      <c r="P92">
        <v>1</v>
      </c>
      <c r="Q92" t="s">
        <v>108</v>
      </c>
      <c r="R92" t="s">
        <v>208</v>
      </c>
      <c r="S92" t="s">
        <v>209</v>
      </c>
      <c r="V92" t="s">
        <v>77</v>
      </c>
      <c r="W92" t="s">
        <v>78</v>
      </c>
      <c r="X92">
        <v>6</v>
      </c>
      <c r="Y92">
        <v>6</v>
      </c>
      <c r="Z92">
        <v>6</v>
      </c>
      <c r="AA92">
        <v>6</v>
      </c>
      <c r="AB92">
        <v>0</v>
      </c>
      <c r="AC92" t="s">
        <v>861</v>
      </c>
      <c r="AD92">
        <v>87779982990</v>
      </c>
      <c r="AE92" t="s">
        <v>179</v>
      </c>
      <c r="AG92" t="s">
        <v>82</v>
      </c>
      <c r="AH92" t="s">
        <v>333</v>
      </c>
      <c r="AI92" t="s">
        <v>84</v>
      </c>
      <c r="AJ92">
        <v>1</v>
      </c>
      <c r="AK92" t="s">
        <v>862</v>
      </c>
      <c r="AL92">
        <v>0.5</v>
      </c>
      <c r="AM92" t="s">
        <v>85</v>
      </c>
      <c r="AO92" t="s">
        <v>86</v>
      </c>
      <c r="AP92" t="s">
        <v>87</v>
      </c>
      <c r="AQ92" t="s">
        <v>378</v>
      </c>
      <c r="AZ92" t="s">
        <v>863</v>
      </c>
      <c r="BA92" t="s">
        <v>864</v>
      </c>
      <c r="BB92" t="s">
        <v>98</v>
      </c>
      <c r="BC92">
        <v>0</v>
      </c>
      <c r="BD92" t="s">
        <v>99</v>
      </c>
      <c r="BE92" t="s">
        <v>185</v>
      </c>
      <c r="BF92" t="s">
        <v>78</v>
      </c>
    </row>
    <row r="93" spans="1:63" hidden="1" x14ac:dyDescent="0.25">
      <c r="A93" t="str">
        <f>"980425450234"</f>
        <v>980425450234</v>
      </c>
      <c r="B93" t="s">
        <v>865</v>
      </c>
      <c r="C93" t="s">
        <v>866</v>
      </c>
      <c r="D93" t="s">
        <v>867</v>
      </c>
      <c r="E93" s="1">
        <v>35910</v>
      </c>
      <c r="F93" t="s">
        <v>66</v>
      </c>
      <c r="G93" t="s">
        <v>67</v>
      </c>
      <c r="H93" t="s">
        <v>68</v>
      </c>
      <c r="I93" t="s">
        <v>69</v>
      </c>
      <c r="J93" t="s">
        <v>848</v>
      </c>
      <c r="K93">
        <v>93</v>
      </c>
      <c r="L93" t="s">
        <v>403</v>
      </c>
      <c r="N93" t="s">
        <v>72</v>
      </c>
      <c r="O93" t="s">
        <v>868</v>
      </c>
      <c r="P93">
        <v>1</v>
      </c>
      <c r="Q93" t="s">
        <v>108</v>
      </c>
      <c r="R93" t="s">
        <v>75</v>
      </c>
      <c r="S93" t="s">
        <v>109</v>
      </c>
      <c r="V93" t="s">
        <v>77</v>
      </c>
      <c r="W93" t="s">
        <v>78</v>
      </c>
      <c r="X93">
        <v>1</v>
      </c>
      <c r="Y93">
        <v>1</v>
      </c>
      <c r="Z93">
        <v>1</v>
      </c>
      <c r="AA93">
        <v>1</v>
      </c>
      <c r="AB93">
        <v>0</v>
      </c>
      <c r="AC93" t="s">
        <v>869</v>
      </c>
      <c r="AD93">
        <v>87478567114</v>
      </c>
      <c r="AE93" t="s">
        <v>179</v>
      </c>
      <c r="AG93" t="s">
        <v>82</v>
      </c>
      <c r="AK93" t="s">
        <v>870</v>
      </c>
      <c r="AL93" t="s">
        <v>871</v>
      </c>
      <c r="AM93" t="s">
        <v>85</v>
      </c>
      <c r="AO93" t="s">
        <v>86</v>
      </c>
      <c r="AP93" t="s">
        <v>87</v>
      </c>
      <c r="AQ93" t="s">
        <v>872</v>
      </c>
      <c r="AZ93" t="s">
        <v>113</v>
      </c>
      <c r="BA93" t="s">
        <v>435</v>
      </c>
      <c r="BB93" t="s">
        <v>98</v>
      </c>
      <c r="BC93">
        <v>0</v>
      </c>
      <c r="BD93" t="s">
        <v>99</v>
      </c>
      <c r="BE93" t="s">
        <v>123</v>
      </c>
      <c r="BF93" t="s">
        <v>78</v>
      </c>
    </row>
    <row r="94" spans="1:63" hidden="1" x14ac:dyDescent="0.25">
      <c r="A94" t="str">
        <f>"971104350253"</f>
        <v>971104350253</v>
      </c>
      <c r="B94" t="s">
        <v>873</v>
      </c>
      <c r="C94" t="s">
        <v>874</v>
      </c>
      <c r="D94" t="s">
        <v>875</v>
      </c>
      <c r="E94" s="1">
        <v>35738</v>
      </c>
      <c r="I94" t="s">
        <v>876</v>
      </c>
      <c r="J94" t="s">
        <v>877</v>
      </c>
      <c r="K94">
        <v>38</v>
      </c>
      <c r="L94" t="s">
        <v>362</v>
      </c>
      <c r="N94" t="s">
        <v>72</v>
      </c>
      <c r="O94" t="s">
        <v>371</v>
      </c>
      <c r="P94">
        <v>1</v>
      </c>
      <c r="Q94" t="s">
        <v>108</v>
      </c>
      <c r="R94" t="s">
        <v>75</v>
      </c>
      <c r="S94" t="s">
        <v>76</v>
      </c>
      <c r="V94" t="s">
        <v>365</v>
      </c>
      <c r="X94">
        <v>1</v>
      </c>
      <c r="Y94">
        <v>1</v>
      </c>
      <c r="AB94">
        <v>0</v>
      </c>
      <c r="AK94" t="s">
        <v>78</v>
      </c>
      <c r="AL94">
        <v>0</v>
      </c>
      <c r="BE94"/>
    </row>
    <row r="95" spans="1:63" hidden="1" x14ac:dyDescent="0.25">
      <c r="A95" t="str">
        <f>"751021401265"</f>
        <v>751021401265</v>
      </c>
      <c r="B95" t="s">
        <v>878</v>
      </c>
      <c r="C95" t="s">
        <v>879</v>
      </c>
      <c r="D95" t="s">
        <v>880</v>
      </c>
      <c r="E95" s="1">
        <v>27688</v>
      </c>
      <c r="I95" t="s">
        <v>69</v>
      </c>
      <c r="J95" t="s">
        <v>735</v>
      </c>
      <c r="K95">
        <v>62</v>
      </c>
      <c r="L95" t="s">
        <v>362</v>
      </c>
      <c r="N95" t="s">
        <v>72</v>
      </c>
      <c r="O95" t="s">
        <v>363</v>
      </c>
      <c r="P95">
        <v>1</v>
      </c>
      <c r="Q95" t="s">
        <v>108</v>
      </c>
      <c r="R95" t="s">
        <v>75</v>
      </c>
      <c r="S95" t="s">
        <v>364</v>
      </c>
      <c r="V95" t="s">
        <v>365</v>
      </c>
      <c r="X95">
        <v>22</v>
      </c>
      <c r="Y95">
        <v>22</v>
      </c>
      <c r="AB95">
        <v>0</v>
      </c>
      <c r="AK95" t="s">
        <v>78</v>
      </c>
      <c r="AL95">
        <v>0</v>
      </c>
      <c r="BE95"/>
    </row>
    <row r="96" spans="1:63" hidden="1" x14ac:dyDescent="0.25">
      <c r="A96" t="str">
        <f>"590222300355"</f>
        <v>590222300355</v>
      </c>
      <c r="B96" t="s">
        <v>881</v>
      </c>
      <c r="C96" t="s">
        <v>882</v>
      </c>
      <c r="D96" t="s">
        <v>883</v>
      </c>
      <c r="E96" s="1">
        <v>21603</v>
      </c>
      <c r="I96" t="s">
        <v>69</v>
      </c>
      <c r="J96" t="s">
        <v>884</v>
      </c>
      <c r="K96">
        <v>37</v>
      </c>
      <c r="L96" t="s">
        <v>362</v>
      </c>
      <c r="N96" t="s">
        <v>72</v>
      </c>
      <c r="O96" t="s">
        <v>820</v>
      </c>
      <c r="P96">
        <v>1</v>
      </c>
      <c r="Q96" t="s">
        <v>108</v>
      </c>
      <c r="R96" t="s">
        <v>75</v>
      </c>
      <c r="S96" t="s">
        <v>364</v>
      </c>
      <c r="V96" t="s">
        <v>365</v>
      </c>
      <c r="X96">
        <v>37</v>
      </c>
      <c r="Y96">
        <v>37</v>
      </c>
      <c r="AB96">
        <v>0</v>
      </c>
      <c r="AK96" t="s">
        <v>885</v>
      </c>
      <c r="AL96">
        <v>0.5</v>
      </c>
      <c r="BE96"/>
    </row>
    <row r="97" spans="1:62" hidden="1" x14ac:dyDescent="0.25">
      <c r="A97" t="str">
        <f>"740105301558"</f>
        <v>740105301558</v>
      </c>
      <c r="B97" t="s">
        <v>886</v>
      </c>
      <c r="C97" t="s">
        <v>887</v>
      </c>
      <c r="D97" t="s">
        <v>888</v>
      </c>
      <c r="E97" s="1">
        <v>27034</v>
      </c>
      <c r="F97" t="s">
        <v>157</v>
      </c>
      <c r="G97" t="s">
        <v>67</v>
      </c>
      <c r="H97" t="s">
        <v>68</v>
      </c>
      <c r="I97" t="s">
        <v>330</v>
      </c>
      <c r="J97" t="s">
        <v>889</v>
      </c>
      <c r="K97">
        <v>44</v>
      </c>
      <c r="L97" t="s">
        <v>362</v>
      </c>
      <c r="N97" t="s">
        <v>72</v>
      </c>
      <c r="O97" t="s">
        <v>347</v>
      </c>
      <c r="P97">
        <v>1</v>
      </c>
      <c r="Q97" t="s">
        <v>108</v>
      </c>
      <c r="R97" t="s">
        <v>75</v>
      </c>
      <c r="S97" t="s">
        <v>381</v>
      </c>
      <c r="V97" t="s">
        <v>365</v>
      </c>
      <c r="X97">
        <v>20</v>
      </c>
      <c r="Y97">
        <v>20</v>
      </c>
      <c r="AB97">
        <v>0</v>
      </c>
      <c r="AK97" t="s">
        <v>846</v>
      </c>
      <c r="AL97">
        <v>0.5</v>
      </c>
      <c r="AR97" t="s">
        <v>113</v>
      </c>
      <c r="BE97"/>
    </row>
    <row r="98" spans="1:62" hidden="1" x14ac:dyDescent="0.25">
      <c r="A98" t="str">
        <f>"670802350133"</f>
        <v>670802350133</v>
      </c>
      <c r="B98" t="s">
        <v>890</v>
      </c>
      <c r="C98" t="s">
        <v>891</v>
      </c>
      <c r="D98" t="s">
        <v>892</v>
      </c>
      <c r="E98" s="1">
        <v>24686</v>
      </c>
      <c r="I98" t="s">
        <v>69</v>
      </c>
      <c r="J98" t="s">
        <v>893</v>
      </c>
      <c r="K98">
        <v>91</v>
      </c>
      <c r="L98" t="s">
        <v>362</v>
      </c>
      <c r="N98" t="s">
        <v>72</v>
      </c>
      <c r="O98" t="s">
        <v>894</v>
      </c>
      <c r="P98">
        <v>1</v>
      </c>
      <c r="Q98" t="s">
        <v>108</v>
      </c>
      <c r="R98" t="s">
        <v>75</v>
      </c>
      <c r="S98" t="s">
        <v>76</v>
      </c>
      <c r="V98" t="s">
        <v>365</v>
      </c>
      <c r="X98">
        <v>2</v>
      </c>
      <c r="Y98">
        <v>2</v>
      </c>
      <c r="AA98">
        <v>0</v>
      </c>
      <c r="AB98">
        <v>0</v>
      </c>
      <c r="AK98" t="s">
        <v>78</v>
      </c>
      <c r="AL98">
        <v>0</v>
      </c>
      <c r="BE98"/>
    </row>
    <row r="99" spans="1:62" hidden="1" x14ac:dyDescent="0.25">
      <c r="A99" t="str">
        <f>"800123402613"</f>
        <v>800123402613</v>
      </c>
      <c r="B99" t="s">
        <v>895</v>
      </c>
      <c r="C99" t="s">
        <v>314</v>
      </c>
      <c r="D99" t="s">
        <v>896</v>
      </c>
      <c r="E99" s="1">
        <v>29243</v>
      </c>
      <c r="F99" t="s">
        <v>66</v>
      </c>
      <c r="G99" t="s">
        <v>67</v>
      </c>
      <c r="H99" t="s">
        <v>68</v>
      </c>
      <c r="I99" t="s">
        <v>69</v>
      </c>
      <c r="J99" t="s">
        <v>897</v>
      </c>
      <c r="K99">
        <v>100</v>
      </c>
      <c r="L99" t="s">
        <v>403</v>
      </c>
      <c r="N99" t="s">
        <v>72</v>
      </c>
      <c r="O99" t="s">
        <v>73</v>
      </c>
      <c r="P99">
        <v>1</v>
      </c>
      <c r="Q99" t="s">
        <v>108</v>
      </c>
      <c r="R99" t="s">
        <v>75</v>
      </c>
      <c r="S99" t="s">
        <v>109</v>
      </c>
      <c r="V99" t="s">
        <v>77</v>
      </c>
      <c r="W99" t="s">
        <v>78</v>
      </c>
      <c r="X99">
        <v>18</v>
      </c>
      <c r="Y99">
        <v>19</v>
      </c>
      <c r="Z99">
        <v>18</v>
      </c>
      <c r="AA99">
        <v>16</v>
      </c>
      <c r="AB99">
        <v>0</v>
      </c>
      <c r="AC99" t="s">
        <v>898</v>
      </c>
      <c r="AD99">
        <v>87078131956</v>
      </c>
      <c r="AE99" t="s">
        <v>129</v>
      </c>
      <c r="AF99" t="s">
        <v>261</v>
      </c>
      <c r="AG99" t="s">
        <v>82</v>
      </c>
      <c r="AH99" t="s">
        <v>221</v>
      </c>
      <c r="AI99" t="s">
        <v>84</v>
      </c>
      <c r="AJ99">
        <v>1</v>
      </c>
      <c r="AK99" t="s">
        <v>78</v>
      </c>
      <c r="AL99">
        <v>0</v>
      </c>
      <c r="AM99" t="s">
        <v>85</v>
      </c>
      <c r="AO99" t="s">
        <v>86</v>
      </c>
      <c r="AP99" t="s">
        <v>87</v>
      </c>
      <c r="AQ99" t="s">
        <v>538</v>
      </c>
      <c r="AR99" t="s">
        <v>294</v>
      </c>
      <c r="AS99" t="s">
        <v>899</v>
      </c>
      <c r="AT99" t="s">
        <v>164</v>
      </c>
      <c r="AU99" t="s">
        <v>666</v>
      </c>
      <c r="AV99" t="s">
        <v>900</v>
      </c>
      <c r="AW99" t="s">
        <v>901</v>
      </c>
      <c r="AX99" t="s">
        <v>902</v>
      </c>
      <c r="AY99" t="s">
        <v>903</v>
      </c>
      <c r="AZ99" t="s">
        <v>113</v>
      </c>
      <c r="BA99" t="s">
        <v>838</v>
      </c>
      <c r="BB99" t="s">
        <v>98</v>
      </c>
      <c r="BC99">
        <v>0</v>
      </c>
      <c r="BD99" t="s">
        <v>99</v>
      </c>
      <c r="BE99" t="s">
        <v>123</v>
      </c>
      <c r="BF99" t="s">
        <v>78</v>
      </c>
    </row>
    <row r="100" spans="1:62" s="7" customFormat="1" x14ac:dyDescent="0.25">
      <c r="A100" s="5" t="str">
        <f>"981203350580"</f>
        <v>981203350580</v>
      </c>
      <c r="B100" s="5" t="s">
        <v>904</v>
      </c>
      <c r="C100" s="5" t="s">
        <v>905</v>
      </c>
      <c r="D100" s="5" t="s">
        <v>906</v>
      </c>
      <c r="E100" s="6">
        <v>36132</v>
      </c>
      <c r="F100" s="5" t="s">
        <v>157</v>
      </c>
      <c r="G100" s="5" t="s">
        <v>67</v>
      </c>
      <c r="H100" s="5" t="s">
        <v>68</v>
      </c>
      <c r="I100" s="5" t="s">
        <v>69</v>
      </c>
      <c r="J100" s="5" t="s">
        <v>897</v>
      </c>
      <c r="K100" s="5">
        <v>102</v>
      </c>
      <c r="L100" s="5" t="s">
        <v>106</v>
      </c>
      <c r="M100" s="5"/>
      <c r="N100" s="5" t="s">
        <v>72</v>
      </c>
      <c r="O100" s="5" t="s">
        <v>73</v>
      </c>
      <c r="P100" s="5">
        <v>1</v>
      </c>
      <c r="Q100" s="5" t="s">
        <v>108</v>
      </c>
      <c r="R100" s="5" t="s">
        <v>75</v>
      </c>
      <c r="S100" s="5" t="s">
        <v>109</v>
      </c>
      <c r="T100" s="5"/>
      <c r="U100" s="5"/>
      <c r="V100" s="5" t="s">
        <v>77</v>
      </c>
      <c r="W100" s="5" t="s">
        <v>78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 t="s">
        <v>907</v>
      </c>
      <c r="AD100" s="5">
        <v>87473694366</v>
      </c>
      <c r="AE100" s="5" t="s">
        <v>179</v>
      </c>
      <c r="AF100" s="5"/>
      <c r="AG100" s="5" t="s">
        <v>82</v>
      </c>
      <c r="AH100" s="5" t="s">
        <v>143</v>
      </c>
      <c r="AI100" s="5" t="s">
        <v>84</v>
      </c>
      <c r="AJ100" s="5">
        <v>1</v>
      </c>
      <c r="AK100" s="5" t="s">
        <v>78</v>
      </c>
      <c r="AL100" s="5">
        <v>0</v>
      </c>
      <c r="AM100" s="5" t="s">
        <v>85</v>
      </c>
      <c r="AN100" s="5"/>
      <c r="AO100" s="5" t="s">
        <v>86</v>
      </c>
      <c r="AP100" s="5" t="s">
        <v>87</v>
      </c>
      <c r="AQ100" s="5" t="s">
        <v>378</v>
      </c>
      <c r="AR100" s="5"/>
      <c r="AS100" s="5"/>
      <c r="AT100" s="5"/>
      <c r="AU100" s="5"/>
      <c r="AV100" s="5"/>
      <c r="AW100" s="5"/>
      <c r="AX100" s="5"/>
      <c r="AY100" s="5"/>
      <c r="AZ100" s="5" t="s">
        <v>113</v>
      </c>
      <c r="BA100" s="5" t="s">
        <v>838</v>
      </c>
      <c r="BB100" s="5" t="s">
        <v>98</v>
      </c>
      <c r="BC100" s="5">
        <v>0</v>
      </c>
      <c r="BD100" s="5" t="s">
        <v>99</v>
      </c>
      <c r="BE100" s="5" t="s">
        <v>123</v>
      </c>
      <c r="BF100" s="5" t="s">
        <v>78</v>
      </c>
      <c r="BG100" s="5"/>
      <c r="BH100" s="5"/>
      <c r="BI100" s="5"/>
      <c r="BJ100" s="5"/>
    </row>
    <row r="101" spans="1:62" s="7" customFormat="1" x14ac:dyDescent="0.25">
      <c r="A101" s="5" t="str">
        <f>"980720351220"</f>
        <v>980720351220</v>
      </c>
      <c r="B101" s="5" t="s">
        <v>908</v>
      </c>
      <c r="C101" s="5" t="s">
        <v>909</v>
      </c>
      <c r="D101" s="5" t="s">
        <v>910</v>
      </c>
      <c r="E101" s="6">
        <v>35996</v>
      </c>
      <c r="F101" s="5" t="s">
        <v>157</v>
      </c>
      <c r="G101" s="5" t="s">
        <v>67</v>
      </c>
      <c r="H101" s="5" t="s">
        <v>68</v>
      </c>
      <c r="I101" s="5" t="s">
        <v>69</v>
      </c>
      <c r="J101" s="5" t="s">
        <v>897</v>
      </c>
      <c r="K101" s="5">
        <v>104</v>
      </c>
      <c r="L101" s="5" t="s">
        <v>106</v>
      </c>
      <c r="M101" s="5"/>
      <c r="N101" s="5" t="s">
        <v>72</v>
      </c>
      <c r="O101" s="5" t="s">
        <v>73</v>
      </c>
      <c r="P101" s="5">
        <v>1</v>
      </c>
      <c r="Q101" s="5" t="s">
        <v>108</v>
      </c>
      <c r="R101" s="5" t="s">
        <v>75</v>
      </c>
      <c r="S101" s="5" t="s">
        <v>109</v>
      </c>
      <c r="T101" s="5"/>
      <c r="U101" s="5"/>
      <c r="V101" s="5" t="s">
        <v>77</v>
      </c>
      <c r="W101" s="5" t="s">
        <v>78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 t="s">
        <v>911</v>
      </c>
      <c r="AD101" s="5">
        <v>87054522754</v>
      </c>
      <c r="AE101" s="5" t="s">
        <v>179</v>
      </c>
      <c r="AF101" s="5"/>
      <c r="AG101" s="5" t="s">
        <v>82</v>
      </c>
      <c r="AH101" s="5" t="s">
        <v>304</v>
      </c>
      <c r="AI101" s="5" t="s">
        <v>84</v>
      </c>
      <c r="AJ101" s="5">
        <v>1</v>
      </c>
      <c r="AK101" s="5" t="s">
        <v>78</v>
      </c>
      <c r="AL101" s="5">
        <v>0</v>
      </c>
      <c r="AM101" s="5" t="s">
        <v>160</v>
      </c>
      <c r="AN101" s="5"/>
      <c r="AO101" s="5" t="s">
        <v>86</v>
      </c>
      <c r="AP101" s="5" t="s">
        <v>87</v>
      </c>
      <c r="AQ101" s="5" t="s">
        <v>378</v>
      </c>
      <c r="AR101" s="5"/>
      <c r="AS101" s="5"/>
      <c r="AT101" s="5"/>
      <c r="AU101" s="5"/>
      <c r="AV101" s="5"/>
      <c r="AW101" s="5"/>
      <c r="AX101" s="5"/>
      <c r="AY101" s="5"/>
      <c r="AZ101" s="5" t="s">
        <v>113</v>
      </c>
      <c r="BA101" s="5" t="s">
        <v>838</v>
      </c>
      <c r="BB101" s="5" t="s">
        <v>98</v>
      </c>
      <c r="BC101" s="5">
        <v>0</v>
      </c>
      <c r="BD101" s="5" t="s">
        <v>99</v>
      </c>
      <c r="BE101" s="5" t="s">
        <v>326</v>
      </c>
      <c r="BF101" s="5" t="s">
        <v>78</v>
      </c>
      <c r="BG101" s="5"/>
      <c r="BH101" s="5"/>
      <c r="BI101" s="5"/>
      <c r="BJ101" s="5"/>
    </row>
    <row r="102" spans="1:62" s="7" customFormat="1" x14ac:dyDescent="0.25">
      <c r="A102" s="5" t="str">
        <f>"970914451427"</f>
        <v>970914451427</v>
      </c>
      <c r="B102" s="5" t="s">
        <v>912</v>
      </c>
      <c r="C102" s="5" t="s">
        <v>866</v>
      </c>
      <c r="D102" s="5" t="s">
        <v>913</v>
      </c>
      <c r="E102" s="6">
        <v>35687</v>
      </c>
      <c r="F102" s="5" t="s">
        <v>66</v>
      </c>
      <c r="G102" s="5" t="s">
        <v>67</v>
      </c>
      <c r="H102" s="5" t="s">
        <v>68</v>
      </c>
      <c r="I102" s="5" t="s">
        <v>69</v>
      </c>
      <c r="J102" s="5" t="s">
        <v>897</v>
      </c>
      <c r="K102" s="5">
        <v>106</v>
      </c>
      <c r="L102" s="5" t="s">
        <v>106</v>
      </c>
      <c r="M102" s="5"/>
      <c r="N102" s="5" t="s">
        <v>72</v>
      </c>
      <c r="O102" s="5" t="s">
        <v>73</v>
      </c>
      <c r="P102" s="5">
        <v>1.3</v>
      </c>
      <c r="Q102" s="5" t="s">
        <v>108</v>
      </c>
      <c r="R102" s="5" t="s">
        <v>75</v>
      </c>
      <c r="S102" s="5" t="s">
        <v>109</v>
      </c>
      <c r="T102" s="5"/>
      <c r="U102" s="5"/>
      <c r="V102" s="5" t="s">
        <v>77</v>
      </c>
      <c r="W102" s="5" t="s">
        <v>78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 t="s">
        <v>914</v>
      </c>
      <c r="AD102" s="5">
        <v>87081290740</v>
      </c>
      <c r="AE102" s="5" t="s">
        <v>179</v>
      </c>
      <c r="AF102" s="5"/>
      <c r="AG102" s="5" t="s">
        <v>82</v>
      </c>
      <c r="AH102" s="5" t="s">
        <v>194</v>
      </c>
      <c r="AI102" s="5" t="s">
        <v>84</v>
      </c>
      <c r="AJ102" s="5">
        <v>1.3</v>
      </c>
      <c r="AK102" s="5" t="s">
        <v>78</v>
      </c>
      <c r="AL102" s="5">
        <v>0</v>
      </c>
      <c r="AM102" s="5" t="s">
        <v>85</v>
      </c>
      <c r="AN102" s="5"/>
      <c r="AO102" s="5" t="s">
        <v>86</v>
      </c>
      <c r="AP102" s="5" t="s">
        <v>87</v>
      </c>
      <c r="AQ102" s="5" t="s">
        <v>378</v>
      </c>
      <c r="AR102" s="5"/>
      <c r="AS102" s="5"/>
      <c r="AT102" s="5"/>
      <c r="AU102" s="5"/>
      <c r="AV102" s="5"/>
      <c r="AW102" s="5"/>
      <c r="AX102" s="5"/>
      <c r="AY102" s="5"/>
      <c r="AZ102" s="5" t="s">
        <v>113</v>
      </c>
      <c r="BA102" s="5" t="s">
        <v>915</v>
      </c>
      <c r="BB102" s="5" t="s">
        <v>98</v>
      </c>
      <c r="BC102" s="5">
        <v>0</v>
      </c>
      <c r="BD102" s="5" t="s">
        <v>86</v>
      </c>
      <c r="BE102" s="5" t="s">
        <v>473</v>
      </c>
      <c r="BF102" s="5" t="s">
        <v>78</v>
      </c>
      <c r="BG102" s="5"/>
      <c r="BH102" s="5"/>
      <c r="BI102" s="5"/>
      <c r="BJ102" s="5"/>
    </row>
    <row r="103" spans="1:62" hidden="1" x14ac:dyDescent="0.25">
      <c r="A103" t="str">
        <f>"861202450844"</f>
        <v>861202450844</v>
      </c>
      <c r="B103" t="s">
        <v>916</v>
      </c>
      <c r="C103" t="s">
        <v>917</v>
      </c>
      <c r="D103" t="s">
        <v>918</v>
      </c>
      <c r="E103" s="1">
        <v>31748</v>
      </c>
      <c r="F103" t="s">
        <v>66</v>
      </c>
      <c r="G103" t="s">
        <v>67</v>
      </c>
      <c r="H103" t="s">
        <v>68</v>
      </c>
      <c r="I103" t="s">
        <v>69</v>
      </c>
      <c r="J103" t="s">
        <v>897</v>
      </c>
      <c r="K103">
        <v>101</v>
      </c>
      <c r="L103" t="s">
        <v>403</v>
      </c>
      <c r="N103" t="s">
        <v>72</v>
      </c>
      <c r="O103" t="s">
        <v>73</v>
      </c>
      <c r="P103">
        <v>1</v>
      </c>
      <c r="Q103" t="s">
        <v>108</v>
      </c>
      <c r="R103" t="s">
        <v>75</v>
      </c>
      <c r="S103" t="s">
        <v>109</v>
      </c>
      <c r="V103" t="s">
        <v>77</v>
      </c>
      <c r="W103" t="s">
        <v>78</v>
      </c>
      <c r="X103">
        <v>12</v>
      </c>
      <c r="Y103">
        <v>12</v>
      </c>
      <c r="Z103">
        <v>12</v>
      </c>
      <c r="AA103">
        <v>12</v>
      </c>
      <c r="AB103">
        <v>0</v>
      </c>
      <c r="AC103" t="s">
        <v>919</v>
      </c>
      <c r="AD103">
        <v>87056346121</v>
      </c>
      <c r="AE103" t="s">
        <v>111</v>
      </c>
      <c r="AF103" t="s">
        <v>81</v>
      </c>
      <c r="AG103" t="s">
        <v>82</v>
      </c>
      <c r="AH103" t="s">
        <v>304</v>
      </c>
      <c r="AI103" t="s">
        <v>84</v>
      </c>
      <c r="AJ103">
        <v>1</v>
      </c>
      <c r="AK103" t="s">
        <v>78</v>
      </c>
      <c r="AL103">
        <v>0</v>
      </c>
      <c r="AM103" t="s">
        <v>85</v>
      </c>
      <c r="AO103" t="s">
        <v>86</v>
      </c>
      <c r="AP103" t="s">
        <v>87</v>
      </c>
      <c r="AQ103" t="s">
        <v>131</v>
      </c>
      <c r="AR103" t="s">
        <v>304</v>
      </c>
      <c r="AS103" t="s">
        <v>489</v>
      </c>
      <c r="AT103" t="s">
        <v>118</v>
      </c>
      <c r="AU103" t="s">
        <v>119</v>
      </c>
      <c r="AV103">
        <v>160</v>
      </c>
      <c r="AW103" t="s">
        <v>920</v>
      </c>
      <c r="AX103" t="s">
        <v>921</v>
      </c>
      <c r="AY103" t="s">
        <v>922</v>
      </c>
      <c r="AZ103" t="s">
        <v>113</v>
      </c>
      <c r="BA103" t="s">
        <v>923</v>
      </c>
      <c r="BB103" t="s">
        <v>98</v>
      </c>
      <c r="BC103">
        <v>0</v>
      </c>
      <c r="BD103" t="s">
        <v>99</v>
      </c>
      <c r="BE103" t="s">
        <v>326</v>
      </c>
      <c r="BF103" t="s">
        <v>78</v>
      </c>
    </row>
    <row r="104" spans="1:62" s="7" customFormat="1" x14ac:dyDescent="0.25">
      <c r="A104" s="5" t="str">
        <f>"970325450714"</f>
        <v>970325450714</v>
      </c>
      <c r="B104" s="5" t="s">
        <v>564</v>
      </c>
      <c r="C104" s="5" t="s">
        <v>924</v>
      </c>
      <c r="D104" s="5" t="s">
        <v>925</v>
      </c>
      <c r="E104" s="6">
        <v>35514</v>
      </c>
      <c r="F104" s="5" t="s">
        <v>66</v>
      </c>
      <c r="G104" s="5" t="s">
        <v>67</v>
      </c>
      <c r="H104" s="5" t="s">
        <v>68</v>
      </c>
      <c r="I104" s="5" t="s">
        <v>69</v>
      </c>
      <c r="J104" s="5" t="s">
        <v>897</v>
      </c>
      <c r="K104" s="5">
        <v>103</v>
      </c>
      <c r="L104" s="5" t="s">
        <v>106</v>
      </c>
      <c r="M104" s="5"/>
      <c r="N104" s="5" t="s">
        <v>72</v>
      </c>
      <c r="O104" s="5" t="s">
        <v>73</v>
      </c>
      <c r="P104" s="5">
        <v>1.1000000000000001</v>
      </c>
      <c r="Q104" s="5" t="s">
        <v>108</v>
      </c>
      <c r="R104" s="5" t="s">
        <v>75</v>
      </c>
      <c r="S104" s="5" t="s">
        <v>109</v>
      </c>
      <c r="T104" s="5"/>
      <c r="U104" s="5"/>
      <c r="V104" s="5" t="s">
        <v>77</v>
      </c>
      <c r="W104" s="5" t="s">
        <v>78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 t="s">
        <v>926</v>
      </c>
      <c r="AD104" s="5">
        <v>87086298147</v>
      </c>
      <c r="AE104" s="5" t="s">
        <v>179</v>
      </c>
      <c r="AF104" s="5"/>
      <c r="AG104" s="5" t="s">
        <v>82</v>
      </c>
      <c r="AH104" s="5" t="s">
        <v>304</v>
      </c>
      <c r="AI104" s="5" t="s">
        <v>84</v>
      </c>
      <c r="AJ104" s="5">
        <v>1.1000000000000001</v>
      </c>
      <c r="AK104" s="5" t="s">
        <v>78</v>
      </c>
      <c r="AL104" s="5">
        <v>0</v>
      </c>
      <c r="AM104" s="5" t="s">
        <v>85</v>
      </c>
      <c r="AN104" s="5"/>
      <c r="AO104" s="5" t="s">
        <v>86</v>
      </c>
      <c r="AP104" s="5" t="s">
        <v>87</v>
      </c>
      <c r="AQ104" s="5" t="s">
        <v>378</v>
      </c>
      <c r="AR104" s="5"/>
      <c r="AS104" s="5"/>
      <c r="AT104" s="5"/>
      <c r="AU104" s="5"/>
      <c r="AV104" s="5"/>
      <c r="AW104" s="5"/>
      <c r="AX104" s="5"/>
      <c r="AY104" s="5"/>
      <c r="AZ104" s="5" t="s">
        <v>113</v>
      </c>
      <c r="BA104" s="5" t="s">
        <v>927</v>
      </c>
      <c r="BB104" s="5" t="s">
        <v>98</v>
      </c>
      <c r="BC104" s="5">
        <v>0</v>
      </c>
      <c r="BD104" s="5" t="s">
        <v>86</v>
      </c>
      <c r="BE104" s="5" t="s">
        <v>473</v>
      </c>
      <c r="BF104" s="5" t="s">
        <v>153</v>
      </c>
      <c r="BG104" s="5"/>
      <c r="BH104" s="5"/>
      <c r="BI104" s="5"/>
      <c r="BJ104" s="5"/>
    </row>
    <row r="105" spans="1:62" s="7" customFormat="1" x14ac:dyDescent="0.25">
      <c r="A105" s="5" t="str">
        <f>"790317401328"</f>
        <v>790317401328</v>
      </c>
      <c r="B105" s="5" t="s">
        <v>928</v>
      </c>
      <c r="C105" s="5" t="s">
        <v>929</v>
      </c>
      <c r="D105" s="5" t="s">
        <v>930</v>
      </c>
      <c r="E105" s="6">
        <v>28931</v>
      </c>
      <c r="F105" s="5" t="s">
        <v>66</v>
      </c>
      <c r="G105" s="5" t="s">
        <v>67</v>
      </c>
      <c r="H105" s="5" t="s">
        <v>68</v>
      </c>
      <c r="I105" s="5" t="s">
        <v>931</v>
      </c>
      <c r="J105" s="5" t="s">
        <v>932</v>
      </c>
      <c r="K105" s="5">
        <v>105</v>
      </c>
      <c r="L105" s="5" t="s">
        <v>933</v>
      </c>
      <c r="M105" s="5"/>
      <c r="N105" s="5" t="s">
        <v>72</v>
      </c>
      <c r="O105" s="5" t="s">
        <v>73</v>
      </c>
      <c r="P105" s="5">
        <v>1.1000000000000001</v>
      </c>
      <c r="Q105" s="5" t="s">
        <v>108</v>
      </c>
      <c r="R105" s="5" t="s">
        <v>75</v>
      </c>
      <c r="S105" s="5" t="s">
        <v>109</v>
      </c>
      <c r="T105" s="5"/>
      <c r="U105" s="5"/>
      <c r="V105" s="5" t="s">
        <v>77</v>
      </c>
      <c r="W105" s="5" t="s">
        <v>78</v>
      </c>
      <c r="X105" s="5">
        <v>3</v>
      </c>
      <c r="Y105" s="5">
        <v>3</v>
      </c>
      <c r="Z105" s="5">
        <v>3</v>
      </c>
      <c r="AA105" s="5">
        <v>3</v>
      </c>
      <c r="AB105" s="5">
        <v>0</v>
      </c>
      <c r="AC105" s="5" t="s">
        <v>934</v>
      </c>
      <c r="AD105" s="5">
        <v>87773751057</v>
      </c>
      <c r="AE105" s="5" t="s">
        <v>179</v>
      </c>
      <c r="AF105" s="5"/>
      <c r="AG105" s="5" t="s">
        <v>82</v>
      </c>
      <c r="AH105" s="5" t="s">
        <v>130</v>
      </c>
      <c r="AI105" s="5" t="s">
        <v>84</v>
      </c>
      <c r="AJ105" s="5">
        <v>1.1000000000000001</v>
      </c>
      <c r="AK105" s="5" t="s">
        <v>78</v>
      </c>
      <c r="AL105" s="5">
        <v>0</v>
      </c>
      <c r="AM105" s="5" t="s">
        <v>85</v>
      </c>
      <c r="AN105" s="5"/>
      <c r="AO105" s="5" t="s">
        <v>86</v>
      </c>
      <c r="AP105" s="5" t="s">
        <v>87</v>
      </c>
      <c r="AQ105" s="5" t="s">
        <v>378</v>
      </c>
      <c r="AR105" s="5"/>
      <c r="AS105" s="5"/>
      <c r="AT105" s="5"/>
      <c r="AU105" s="5"/>
      <c r="AV105" s="5"/>
      <c r="AW105" s="5"/>
      <c r="AX105" s="5"/>
      <c r="AY105" s="5"/>
      <c r="AZ105" s="5" t="s">
        <v>347</v>
      </c>
      <c r="BA105" s="5" t="s">
        <v>935</v>
      </c>
      <c r="BB105" s="5" t="s">
        <v>98</v>
      </c>
      <c r="BC105" s="5">
        <v>0</v>
      </c>
      <c r="BD105" s="5" t="s">
        <v>86</v>
      </c>
      <c r="BE105" s="5" t="s">
        <v>312</v>
      </c>
      <c r="BF105" s="5" t="s">
        <v>78</v>
      </c>
      <c r="BG105" s="5"/>
      <c r="BH105" s="5"/>
      <c r="BI105" s="5"/>
      <c r="BJ105" s="5"/>
    </row>
    <row r="106" spans="1:62" s="7" customFormat="1" x14ac:dyDescent="0.25">
      <c r="A106" s="5" t="str">
        <f>"950904450590"</f>
        <v>950904450590</v>
      </c>
      <c r="B106" s="5" t="s">
        <v>936</v>
      </c>
      <c r="C106" s="5" t="s">
        <v>765</v>
      </c>
      <c r="D106" s="5" t="s">
        <v>937</v>
      </c>
      <c r="E106" s="6">
        <v>34946</v>
      </c>
      <c r="F106" s="5" t="s">
        <v>66</v>
      </c>
      <c r="G106" s="5" t="s">
        <v>67</v>
      </c>
      <c r="H106" s="5" t="s">
        <v>68</v>
      </c>
      <c r="I106" s="5" t="s">
        <v>69</v>
      </c>
      <c r="J106" s="5" t="s">
        <v>938</v>
      </c>
      <c r="K106" s="5">
        <v>106</v>
      </c>
      <c r="L106" s="5" t="s">
        <v>684</v>
      </c>
      <c r="M106" s="5"/>
      <c r="N106" s="5" t="s">
        <v>72</v>
      </c>
      <c r="O106" s="5" t="s">
        <v>939</v>
      </c>
      <c r="P106" s="5">
        <v>1</v>
      </c>
      <c r="Q106" s="5" t="s">
        <v>108</v>
      </c>
      <c r="R106" s="5" t="s">
        <v>208</v>
      </c>
      <c r="S106" s="5" t="s">
        <v>209</v>
      </c>
      <c r="T106" s="5"/>
      <c r="U106" s="5"/>
      <c r="V106" s="5" t="s">
        <v>77</v>
      </c>
      <c r="W106" s="5" t="s">
        <v>78</v>
      </c>
      <c r="X106" s="5">
        <v>3</v>
      </c>
      <c r="Y106" s="5">
        <v>3</v>
      </c>
      <c r="Z106" s="5">
        <v>3</v>
      </c>
      <c r="AA106" s="5">
        <v>3</v>
      </c>
      <c r="AB106" s="5">
        <v>0</v>
      </c>
      <c r="AC106" s="5" t="s">
        <v>940</v>
      </c>
      <c r="AD106" s="5">
        <v>87471773051</v>
      </c>
      <c r="AE106" s="5" t="s">
        <v>80</v>
      </c>
      <c r="AF106" s="5" t="s">
        <v>261</v>
      </c>
      <c r="AG106" s="5" t="s">
        <v>82</v>
      </c>
      <c r="AH106" s="5" t="s">
        <v>113</v>
      </c>
      <c r="AI106" s="5" t="s">
        <v>78</v>
      </c>
      <c r="AJ106" s="5">
        <v>0</v>
      </c>
      <c r="AK106" s="5" t="s">
        <v>73</v>
      </c>
      <c r="AL106" s="5">
        <v>0.1</v>
      </c>
      <c r="AM106" s="5" t="s">
        <v>85</v>
      </c>
      <c r="AN106" s="5"/>
      <c r="AO106" s="5" t="s">
        <v>99</v>
      </c>
      <c r="AP106" s="5"/>
      <c r="AQ106" s="5" t="s">
        <v>872</v>
      </c>
      <c r="AR106" s="5"/>
      <c r="AS106" s="5"/>
      <c r="AT106" s="5"/>
      <c r="AU106" s="5"/>
      <c r="AV106" s="5"/>
      <c r="AW106" s="5"/>
      <c r="AX106" s="5"/>
      <c r="AY106" s="5"/>
      <c r="AZ106" s="5" t="s">
        <v>113</v>
      </c>
      <c r="BA106" s="5" t="s">
        <v>122</v>
      </c>
      <c r="BB106" s="5" t="s">
        <v>98</v>
      </c>
      <c r="BC106" s="5">
        <v>0</v>
      </c>
      <c r="BD106" s="5" t="s">
        <v>99</v>
      </c>
      <c r="BE106" s="5" t="s">
        <v>941</v>
      </c>
      <c r="BF106" s="5" t="s">
        <v>78</v>
      </c>
      <c r="BG106" s="5"/>
      <c r="BH106" s="5"/>
      <c r="BI106" s="5"/>
      <c r="BJ106" s="5"/>
    </row>
    <row r="107" spans="1:62" hidden="1" x14ac:dyDescent="0.25">
      <c r="A107" t="str">
        <f>"601010450352"</f>
        <v>601010450352</v>
      </c>
      <c r="B107" t="s">
        <v>942</v>
      </c>
      <c r="C107" t="s">
        <v>943</v>
      </c>
      <c r="D107" t="s">
        <v>944</v>
      </c>
      <c r="E107" s="1">
        <v>22199</v>
      </c>
      <c r="F107" t="s">
        <v>66</v>
      </c>
      <c r="G107" t="s">
        <v>67</v>
      </c>
      <c r="H107" t="s">
        <v>68</v>
      </c>
      <c r="I107" t="s">
        <v>69</v>
      </c>
      <c r="J107" t="s">
        <v>945</v>
      </c>
      <c r="K107">
        <v>111</v>
      </c>
      <c r="L107" t="s">
        <v>403</v>
      </c>
      <c r="N107" t="s">
        <v>72</v>
      </c>
      <c r="O107" t="s">
        <v>73</v>
      </c>
      <c r="P107">
        <v>0.5</v>
      </c>
      <c r="Q107" t="s">
        <v>74</v>
      </c>
      <c r="R107" t="s">
        <v>75</v>
      </c>
      <c r="S107" t="s">
        <v>109</v>
      </c>
      <c r="V107" t="s">
        <v>77</v>
      </c>
      <c r="W107" t="s">
        <v>78</v>
      </c>
      <c r="X107">
        <v>35</v>
      </c>
      <c r="Y107">
        <v>35</v>
      </c>
      <c r="Z107">
        <v>35</v>
      </c>
      <c r="AA107">
        <v>35</v>
      </c>
      <c r="AB107">
        <v>0</v>
      </c>
      <c r="AC107" t="s">
        <v>946</v>
      </c>
      <c r="AD107">
        <v>87051342608</v>
      </c>
      <c r="AE107" t="s">
        <v>111</v>
      </c>
      <c r="AF107" t="s">
        <v>261</v>
      </c>
      <c r="AG107" t="s">
        <v>82</v>
      </c>
      <c r="AH107" t="s">
        <v>194</v>
      </c>
      <c r="AI107" t="s">
        <v>84</v>
      </c>
      <c r="AJ107">
        <v>0.5</v>
      </c>
      <c r="AK107" t="s">
        <v>78</v>
      </c>
      <c r="AL107">
        <v>0</v>
      </c>
      <c r="AM107" t="s">
        <v>85</v>
      </c>
      <c r="AO107" t="s">
        <v>86</v>
      </c>
      <c r="AP107" t="s">
        <v>87</v>
      </c>
      <c r="AQ107" t="s">
        <v>131</v>
      </c>
      <c r="AR107" t="s">
        <v>194</v>
      </c>
      <c r="AS107" t="s">
        <v>489</v>
      </c>
      <c r="AT107" t="s">
        <v>118</v>
      </c>
      <c r="AU107" t="s">
        <v>119</v>
      </c>
      <c r="AV107">
        <v>160</v>
      </c>
      <c r="AW107" t="s">
        <v>947</v>
      </c>
      <c r="AX107" t="s">
        <v>481</v>
      </c>
      <c r="AY107" t="s">
        <v>948</v>
      </c>
      <c r="AZ107" t="s">
        <v>113</v>
      </c>
      <c r="BA107" t="s">
        <v>398</v>
      </c>
      <c r="BB107" t="s">
        <v>98</v>
      </c>
      <c r="BC107">
        <v>0</v>
      </c>
      <c r="BD107" t="s">
        <v>99</v>
      </c>
      <c r="BE107" t="s">
        <v>185</v>
      </c>
      <c r="BF107" t="s">
        <v>78</v>
      </c>
    </row>
    <row r="108" spans="1:62" hidden="1" x14ac:dyDescent="0.25">
      <c r="A108" t="str">
        <f>"971021451257"</f>
        <v>971021451257</v>
      </c>
      <c r="B108" t="s">
        <v>949</v>
      </c>
      <c r="C108" t="s">
        <v>950</v>
      </c>
      <c r="D108" t="s">
        <v>951</v>
      </c>
      <c r="E108" s="1">
        <v>35724</v>
      </c>
      <c r="F108" t="s">
        <v>66</v>
      </c>
      <c r="G108" t="s">
        <v>67</v>
      </c>
      <c r="H108" t="s">
        <v>68</v>
      </c>
      <c r="I108" t="s">
        <v>69</v>
      </c>
      <c r="J108" t="s">
        <v>952</v>
      </c>
      <c r="K108">
        <v>175</v>
      </c>
      <c r="L108" t="s">
        <v>106</v>
      </c>
      <c r="N108" t="s">
        <v>72</v>
      </c>
      <c r="O108" t="s">
        <v>862</v>
      </c>
      <c r="P108">
        <v>1.5</v>
      </c>
      <c r="Q108" t="s">
        <v>108</v>
      </c>
      <c r="R108" t="s">
        <v>75</v>
      </c>
      <c r="S108" t="s">
        <v>109</v>
      </c>
      <c r="V108" t="s">
        <v>77</v>
      </c>
      <c r="W108" t="s">
        <v>78</v>
      </c>
      <c r="X108">
        <v>0</v>
      </c>
      <c r="Y108">
        <v>0</v>
      </c>
      <c r="Z108">
        <v>0</v>
      </c>
      <c r="AA108">
        <v>0</v>
      </c>
      <c r="AB108">
        <v>0</v>
      </c>
      <c r="AC108" t="s">
        <v>953</v>
      </c>
      <c r="AD108">
        <v>87479035561</v>
      </c>
      <c r="AE108" t="s">
        <v>179</v>
      </c>
      <c r="AG108" t="s">
        <v>82</v>
      </c>
      <c r="AK108" t="s">
        <v>78</v>
      </c>
      <c r="AL108">
        <v>0</v>
      </c>
      <c r="AM108" t="s">
        <v>85</v>
      </c>
      <c r="AO108" t="s">
        <v>86</v>
      </c>
      <c r="AP108" t="s">
        <v>87</v>
      </c>
      <c r="AQ108" t="s">
        <v>378</v>
      </c>
      <c r="AZ108" t="s">
        <v>863</v>
      </c>
      <c r="BD108" t="s">
        <v>99</v>
      </c>
      <c r="BE108" t="s">
        <v>123</v>
      </c>
      <c r="BF108" t="s">
        <v>78</v>
      </c>
    </row>
    <row r="109" spans="1:6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4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4"/>
      <c r="BF109" s="3"/>
      <c r="BG109" s="3"/>
      <c r="BH109" s="3"/>
      <c r="BI109" s="3"/>
      <c r="BJ109" s="3"/>
    </row>
  </sheetData>
  <autoFilter ref="A1:BK108">
    <filterColumn colId="13">
      <filters>
        <filter val="работает в данной организации"/>
      </filters>
    </filterColumn>
    <filterColumn colId="14">
      <filters>
        <filter val="директор"/>
        <filter val="заместитель директора по воспитательной работе"/>
        <filter val="заместитель директора по учебно-воспитательной работе"/>
        <filter val="заместитель директора по учебной работе"/>
        <filter val="педагог–организатор куратор"/>
        <filter val="учитель/преподаватель"/>
      </filters>
    </filterColumn>
    <filterColumn colId="16">
      <filters>
        <filter val="штатный"/>
      </filters>
    </filterColumn>
    <filterColumn colId="25">
      <filters>
        <filter val="0"/>
        <filter val="1"/>
        <filter val="2"/>
        <filter val="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Персонал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Жания</dc:creator>
  <cp:lastModifiedBy>Acer</cp:lastModifiedBy>
  <dcterms:created xsi:type="dcterms:W3CDTF">2020-10-07T10:09:00Z</dcterms:created>
  <dcterms:modified xsi:type="dcterms:W3CDTF">2020-11-10T15:58:43Z</dcterms:modified>
</cp:coreProperties>
</file>